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nterricht\Info_GK 11\Unterricht Datenschutz\"/>
    </mc:Choice>
  </mc:AlternateContent>
  <xr:revisionPtr revIDLastSave="0" documentId="13_ncr:1_{423FB9E2-F9BD-4689-8DD2-561CB1EE8E00}" xr6:coauthVersionLast="46" xr6:coauthVersionMax="46" xr10:uidLastSave="{00000000-0000-0000-0000-000000000000}"/>
  <bookViews>
    <workbookView xWindow="59760" yWindow="-17775" windowWidth="18495" windowHeight="15195" activeTab="1" xr2:uid="{00000000-000D-0000-FFFF-FFFF00000000}"/>
  </bookViews>
  <sheets>
    <sheet name="Schlüssel generieren" sheetId="1" r:id="rId1"/>
    <sheet name="Verschlüsseln" sheetId="6" r:id="rId2"/>
    <sheet name="Entschlüsseln" sheetId="7" r:id="rId3"/>
    <sheet name="Tabelle1" sheetId="8" state="hidden" r:id="rId4"/>
    <sheet name="ErweitertesEuklidverfahren" sheetId="2" state="hidden" r:id="rId5"/>
    <sheet name="private key erraten" sheetId="5" state="hidden" r:id="rId6"/>
    <sheet name="ModularesPotenzieren 1" sheetId="4" state="hidden" r:id="rId7"/>
    <sheet name="ModularesPotenzieren 2" sheetId="3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D19" i="1" s="1"/>
  <c r="J21" i="3" s="1"/>
  <c r="D17" i="1"/>
  <c r="D8" i="5"/>
  <c r="C8" i="5"/>
  <c r="F10" i="5"/>
  <c r="F9" i="2"/>
  <c r="E18" i="4"/>
  <c r="C19" i="4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F42" i="4" s="1"/>
  <c r="C8" i="4"/>
  <c r="B18" i="4"/>
  <c r="B19" i="4" s="1"/>
  <c r="B20" i="4" s="1"/>
  <c r="E8" i="4"/>
  <c r="B22" i="3"/>
  <c r="C22" i="3" s="1"/>
  <c r="E22" i="3" s="1"/>
  <c r="W19" i="2"/>
  <c r="C12" i="3"/>
  <c r="C8" i="1"/>
  <c r="B9" i="2" s="1"/>
  <c r="D6" i="5" a="1"/>
  <c r="D3" i="1" a="1"/>
  <c r="D5" i="1" a="1"/>
  <c r="D5" i="1" l="1"/>
  <c r="D3" i="1"/>
  <c r="B23" i="3"/>
  <c r="C23" i="3" s="1"/>
  <c r="G23" i="3" s="1"/>
  <c r="G22" i="3"/>
  <c r="E35" i="4"/>
  <c r="E27" i="4"/>
  <c r="E19" i="4"/>
  <c r="E36" i="4"/>
  <c r="E28" i="4"/>
  <c r="E20" i="4"/>
  <c r="E39" i="4"/>
  <c r="E31" i="4"/>
  <c r="E23" i="4"/>
  <c r="E32" i="4"/>
  <c r="E24" i="4"/>
  <c r="E42" i="4"/>
  <c r="E38" i="4"/>
  <c r="E34" i="4"/>
  <c r="E30" i="4"/>
  <c r="E26" i="4"/>
  <c r="E22" i="4"/>
  <c r="F41" i="4"/>
  <c r="E40" i="4"/>
  <c r="E41" i="4"/>
  <c r="E37" i="4"/>
  <c r="E33" i="4"/>
  <c r="E29" i="4"/>
  <c r="E25" i="4"/>
  <c r="E21" i="4"/>
  <c r="D6" i="5"/>
  <c r="B6" i="2"/>
  <c r="D9" i="2"/>
  <c r="H9" i="2"/>
  <c r="F18" i="4"/>
  <c r="H8" i="4"/>
  <c r="B21" i="4"/>
  <c r="G18" i="4"/>
  <c r="D23" i="3"/>
  <c r="E23" i="3" s="1"/>
  <c r="F22" i="3"/>
  <c r="B24" i="3"/>
  <c r="C24" i="3" s="1"/>
  <c r="G24" i="3" s="1"/>
  <c r="E12" i="3"/>
  <c r="H12" i="3" s="1"/>
  <c r="D23" i="1"/>
  <c r="D12" i="1"/>
  <c r="D11" i="1" s="1"/>
  <c r="F23" i="3" l="1"/>
  <c r="I23" i="3" s="1"/>
  <c r="I22" i="3"/>
  <c r="J22" i="3" s="1"/>
  <c r="N9" i="2"/>
  <c r="L9" i="2"/>
  <c r="K9" i="2"/>
  <c r="J9" i="2"/>
  <c r="F11" i="2"/>
  <c r="B11" i="2"/>
  <c r="F19" i="4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G20" i="4"/>
  <c r="G19" i="4"/>
  <c r="B22" i="4"/>
  <c r="D24" i="3"/>
  <c r="E24" i="3" s="1"/>
  <c r="B25" i="3"/>
  <c r="C25" i="3" s="1"/>
  <c r="J23" i="3" l="1"/>
  <c r="G25" i="3"/>
  <c r="F24" i="3"/>
  <c r="I24" i="3" s="1"/>
  <c r="J24" i="3" s="1"/>
  <c r="D11" i="2"/>
  <c r="H11" i="2"/>
  <c r="B23" i="4"/>
  <c r="G21" i="4"/>
  <c r="D25" i="3"/>
  <c r="E25" i="3" s="1"/>
  <c r="B26" i="3"/>
  <c r="C26" i="3" s="1"/>
  <c r="G26" i="3" s="1"/>
  <c r="F25" i="3" l="1"/>
  <c r="N11" i="2"/>
  <c r="L11" i="2"/>
  <c r="K11" i="2"/>
  <c r="J11" i="2"/>
  <c r="B13" i="2"/>
  <c r="F13" i="2"/>
  <c r="B24" i="4"/>
  <c r="G22" i="4"/>
  <c r="D26" i="3"/>
  <c r="E26" i="3" s="1"/>
  <c r="B27" i="3"/>
  <c r="C27" i="3" s="1"/>
  <c r="I27" i="3" l="1"/>
  <c r="J27" i="3"/>
  <c r="G27" i="3"/>
  <c r="F26" i="3"/>
  <c r="I26" i="3" s="1"/>
  <c r="I25" i="3"/>
  <c r="J25" i="3" s="1"/>
  <c r="D13" i="2"/>
  <c r="H13" i="2"/>
  <c r="G23" i="4"/>
  <c r="B25" i="4"/>
  <c r="E27" i="3"/>
  <c r="D27" i="3"/>
  <c r="F27" i="3"/>
  <c r="B28" i="3"/>
  <c r="J26" i="3" l="1"/>
  <c r="N13" i="2"/>
  <c r="K13" i="2"/>
  <c r="L13" i="2"/>
  <c r="J13" i="2"/>
  <c r="B15" i="2"/>
  <c r="F15" i="2"/>
  <c r="G24" i="4"/>
  <c r="B26" i="4"/>
  <c r="C28" i="3"/>
  <c r="B29" i="3"/>
  <c r="I28" i="3" l="1"/>
  <c r="J28" i="3"/>
  <c r="G28" i="3"/>
  <c r="D15" i="2"/>
  <c r="H15" i="2"/>
  <c r="C15" i="2"/>
  <c r="E15" i="2"/>
  <c r="G15" i="2"/>
  <c r="G25" i="4"/>
  <c r="B27" i="4"/>
  <c r="B30" i="3"/>
  <c r="C29" i="3"/>
  <c r="E28" i="3"/>
  <c r="F28" i="3"/>
  <c r="D28" i="3"/>
  <c r="I29" i="3" l="1"/>
  <c r="J29" i="3"/>
  <c r="G29" i="3"/>
  <c r="N15" i="2"/>
  <c r="J15" i="2"/>
  <c r="L15" i="2"/>
  <c r="K15" i="2"/>
  <c r="F17" i="2"/>
  <c r="B17" i="2"/>
  <c r="G26" i="4"/>
  <c r="B28" i="4"/>
  <c r="C30" i="3"/>
  <c r="B31" i="3"/>
  <c r="F29" i="3"/>
  <c r="D29" i="3"/>
  <c r="E29" i="3"/>
  <c r="I30" i="3" l="1"/>
  <c r="J30" i="3"/>
  <c r="G30" i="3"/>
  <c r="H17" i="2"/>
  <c r="D17" i="2"/>
  <c r="C17" i="2"/>
  <c r="G17" i="2"/>
  <c r="E17" i="2"/>
  <c r="G27" i="4"/>
  <c r="B29" i="4"/>
  <c r="F30" i="3"/>
  <c r="D30" i="3"/>
  <c r="E30" i="3"/>
  <c r="C31" i="3"/>
  <c r="B32" i="3"/>
  <c r="I31" i="3" l="1"/>
  <c r="J31" i="3"/>
  <c r="G31" i="3"/>
  <c r="B19" i="2"/>
  <c r="G19" i="2" s="1"/>
  <c r="N17" i="2"/>
  <c r="L17" i="2"/>
  <c r="K17" i="2"/>
  <c r="J17" i="2"/>
  <c r="F19" i="2"/>
  <c r="G28" i="4"/>
  <c r="B30" i="4"/>
  <c r="C32" i="3"/>
  <c r="B33" i="3"/>
  <c r="E31" i="3"/>
  <c r="F31" i="3"/>
  <c r="D31" i="3"/>
  <c r="H19" i="2" l="1"/>
  <c r="I32" i="3"/>
  <c r="J32" i="3"/>
  <c r="G32" i="3"/>
  <c r="E19" i="2"/>
  <c r="C19" i="2"/>
  <c r="D19" i="2"/>
  <c r="G29" i="4"/>
  <c r="B31" i="4"/>
  <c r="E32" i="3"/>
  <c r="F32" i="3"/>
  <c r="D32" i="3"/>
  <c r="B34" i="3"/>
  <c r="C33" i="3"/>
  <c r="B21" i="2" l="1"/>
  <c r="E21" i="2" s="1"/>
  <c r="J19" i="2"/>
  <c r="L19" i="2"/>
  <c r="N19" i="2"/>
  <c r="F21" i="2"/>
  <c r="K19" i="2"/>
  <c r="I33" i="3"/>
  <c r="J33" i="3"/>
  <c r="G33" i="3"/>
  <c r="B32" i="4"/>
  <c r="G30" i="4"/>
  <c r="C34" i="3"/>
  <c r="B35" i="3"/>
  <c r="F33" i="3"/>
  <c r="D33" i="3"/>
  <c r="E33" i="3"/>
  <c r="D21" i="2" l="1"/>
  <c r="H21" i="2"/>
  <c r="B23" i="2" s="1"/>
  <c r="G23" i="2" s="1"/>
  <c r="G21" i="2"/>
  <c r="C21" i="2"/>
  <c r="I34" i="3"/>
  <c r="J34" i="3"/>
  <c r="G34" i="3"/>
  <c r="B33" i="4"/>
  <c r="G31" i="4"/>
  <c r="F34" i="3"/>
  <c r="D34" i="3"/>
  <c r="E34" i="3"/>
  <c r="C35" i="3"/>
  <c r="B36" i="3"/>
  <c r="N21" i="2" l="1"/>
  <c r="F23" i="2"/>
  <c r="D23" i="2" s="1"/>
  <c r="I35" i="3"/>
  <c r="J35" i="3"/>
  <c r="G35" i="3"/>
  <c r="E23" i="2"/>
  <c r="C23" i="2"/>
  <c r="G32" i="4"/>
  <c r="B34" i="4"/>
  <c r="C36" i="3"/>
  <c r="B37" i="3"/>
  <c r="E35" i="3"/>
  <c r="F35" i="3"/>
  <c r="D35" i="3"/>
  <c r="H23" i="2" l="1"/>
  <c r="N23" i="2" s="1"/>
  <c r="I36" i="3"/>
  <c r="J36" i="3"/>
  <c r="G36" i="3"/>
  <c r="G33" i="4"/>
  <c r="B35" i="4"/>
  <c r="E36" i="3"/>
  <c r="F36" i="3"/>
  <c r="D36" i="3"/>
  <c r="B38" i="3"/>
  <c r="C37" i="3"/>
  <c r="F25" i="2" l="1"/>
  <c r="B25" i="2"/>
  <c r="E25" i="2" s="1"/>
  <c r="I37" i="3"/>
  <c r="J37" i="3"/>
  <c r="G37" i="3"/>
  <c r="B36" i="4"/>
  <c r="G34" i="4"/>
  <c r="B39" i="3"/>
  <c r="C38" i="3"/>
  <c r="F37" i="3"/>
  <c r="D37" i="3"/>
  <c r="E37" i="3"/>
  <c r="D25" i="2" l="1"/>
  <c r="G25" i="2"/>
  <c r="C25" i="2"/>
  <c r="H25" i="2"/>
  <c r="B27" i="2" s="1"/>
  <c r="I38" i="3"/>
  <c r="J38" i="3"/>
  <c r="G38" i="3"/>
  <c r="B37" i="4"/>
  <c r="G35" i="4"/>
  <c r="C39" i="3"/>
  <c r="B40" i="3"/>
  <c r="F38" i="3"/>
  <c r="D38" i="3"/>
  <c r="E38" i="3"/>
  <c r="N25" i="2" l="1"/>
  <c r="F27" i="2"/>
  <c r="H27" i="2" s="1"/>
  <c r="E27" i="2"/>
  <c r="G27" i="2"/>
  <c r="C27" i="2"/>
  <c r="I39" i="3"/>
  <c r="J39" i="3"/>
  <c r="G39" i="3"/>
  <c r="B38" i="4"/>
  <c r="G36" i="4"/>
  <c r="E39" i="3"/>
  <c r="F39" i="3"/>
  <c r="D39" i="3"/>
  <c r="C40" i="3"/>
  <c r="B41" i="3"/>
  <c r="D27" i="2" l="1"/>
  <c r="F29" i="2"/>
  <c r="O27" i="2"/>
  <c r="H29" i="2"/>
  <c r="N27" i="2"/>
  <c r="B29" i="2"/>
  <c r="Q27" i="2"/>
  <c r="D29" i="2"/>
  <c r="I40" i="3"/>
  <c r="J40" i="3"/>
  <c r="G40" i="3"/>
  <c r="B39" i="4"/>
  <c r="G37" i="4"/>
  <c r="E40" i="3"/>
  <c r="F40" i="3"/>
  <c r="D40" i="3"/>
  <c r="C41" i="3"/>
  <c r="B42" i="3"/>
  <c r="D31" i="2" l="1"/>
  <c r="Q29" i="2"/>
  <c r="R29" i="2" s="1"/>
  <c r="F31" i="2"/>
  <c r="N29" i="2"/>
  <c r="O29" i="2"/>
  <c r="H31" i="2"/>
  <c r="B31" i="2"/>
  <c r="R27" i="2"/>
  <c r="C29" i="2"/>
  <c r="E29" i="2"/>
  <c r="G29" i="2"/>
  <c r="I41" i="3"/>
  <c r="J41" i="3"/>
  <c r="G41" i="3"/>
  <c r="B40" i="4"/>
  <c r="G38" i="4"/>
  <c r="F41" i="3"/>
  <c r="D41" i="3"/>
  <c r="E41" i="3"/>
  <c r="B43" i="3"/>
  <c r="C42" i="3"/>
  <c r="E31" i="2" l="1"/>
  <c r="C31" i="2"/>
  <c r="G31" i="2"/>
  <c r="Q25" i="2"/>
  <c r="D33" i="2"/>
  <c r="B33" i="2"/>
  <c r="H33" i="2"/>
  <c r="N31" i="2"/>
  <c r="O31" i="2"/>
  <c r="F33" i="2"/>
  <c r="Q31" i="2"/>
  <c r="R31" i="2" s="1"/>
  <c r="I42" i="3"/>
  <c r="J42" i="3"/>
  <c r="G42" i="3"/>
  <c r="B41" i="4"/>
  <c r="G39" i="4"/>
  <c r="B44" i="3"/>
  <c r="C43" i="3"/>
  <c r="F42" i="3"/>
  <c r="D42" i="3"/>
  <c r="E42" i="3"/>
  <c r="C33" i="2" l="1"/>
  <c r="G33" i="2"/>
  <c r="E33" i="2"/>
  <c r="O33" i="2"/>
  <c r="F35" i="2"/>
  <c r="N33" i="2"/>
  <c r="H35" i="2"/>
  <c r="D35" i="2"/>
  <c r="B35" i="2"/>
  <c r="Q33" i="2"/>
  <c r="R33" i="2" s="1"/>
  <c r="R25" i="2"/>
  <c r="Q23" i="2" s="1"/>
  <c r="I43" i="3"/>
  <c r="J43" i="3"/>
  <c r="G43" i="3"/>
  <c r="B42" i="4"/>
  <c r="G40" i="4"/>
  <c r="C44" i="3"/>
  <c r="B45" i="3"/>
  <c r="E43" i="3"/>
  <c r="F43" i="3"/>
  <c r="D43" i="3"/>
  <c r="O25" i="2" l="1"/>
  <c r="R23" i="2"/>
  <c r="Q21" i="2" s="1"/>
  <c r="O35" i="2"/>
  <c r="B37" i="2"/>
  <c r="Q35" i="2"/>
  <c r="R35" i="2" s="1"/>
  <c r="N35" i="2"/>
  <c r="D37" i="2"/>
  <c r="H37" i="2"/>
  <c r="F37" i="2"/>
  <c r="E35" i="2"/>
  <c r="C35" i="2"/>
  <c r="G35" i="2"/>
  <c r="I44" i="3"/>
  <c r="J44" i="3"/>
  <c r="G44" i="3"/>
  <c r="G42" i="4"/>
  <c r="G41" i="4"/>
  <c r="D41" i="4"/>
  <c r="D42" i="4" s="1"/>
  <c r="E44" i="3"/>
  <c r="F44" i="3"/>
  <c r="D44" i="3"/>
  <c r="C45" i="3"/>
  <c r="B46" i="3"/>
  <c r="C46" i="3" s="1"/>
  <c r="O23" i="2" l="1"/>
  <c r="V21" i="2"/>
  <c r="R21" i="2"/>
  <c r="H39" i="2"/>
  <c r="N37" i="2"/>
  <c r="Q37" i="2"/>
  <c r="R37" i="2" s="1"/>
  <c r="D39" i="2"/>
  <c r="B39" i="2"/>
  <c r="F39" i="2"/>
  <c r="O37" i="2"/>
  <c r="E37" i="2"/>
  <c r="G37" i="2"/>
  <c r="C37" i="2"/>
  <c r="I45" i="3"/>
  <c r="J45" i="3"/>
  <c r="G45" i="3"/>
  <c r="I46" i="3"/>
  <c r="J46" i="3"/>
  <c r="G46" i="3"/>
  <c r="F46" i="3"/>
  <c r="D46" i="3"/>
  <c r="E46" i="3"/>
  <c r="F45" i="3"/>
  <c r="D45" i="3"/>
  <c r="E45" i="3"/>
  <c r="O21" i="2" l="1"/>
  <c r="Q19" i="2"/>
  <c r="C39" i="2"/>
  <c r="G39" i="2"/>
  <c r="E39" i="2"/>
  <c r="N39" i="2"/>
  <c r="F41" i="2"/>
  <c r="B41" i="2"/>
  <c r="O39" i="2"/>
  <c r="H41" i="2"/>
  <c r="Q39" i="2"/>
  <c r="R39" i="2" s="1"/>
  <c r="D41" i="2"/>
  <c r="N41" i="2" l="1"/>
  <c r="F43" i="2"/>
  <c r="D43" i="2"/>
  <c r="O41" i="2"/>
  <c r="Q41" i="2"/>
  <c r="R41" i="2" s="1"/>
  <c r="B43" i="2"/>
  <c r="H43" i="2"/>
  <c r="G41" i="2"/>
  <c r="C41" i="2"/>
  <c r="E41" i="2"/>
  <c r="R19" i="2"/>
  <c r="O19" i="2" s="1"/>
  <c r="Q17" i="2" l="1"/>
  <c r="D45" i="2"/>
  <c r="O43" i="2"/>
  <c r="H45" i="2"/>
  <c r="Q43" i="2"/>
  <c r="R43" i="2" s="1"/>
  <c r="B45" i="2"/>
  <c r="N43" i="2"/>
  <c r="F45" i="2"/>
  <c r="G43" i="2"/>
  <c r="C43" i="2"/>
  <c r="E43" i="2"/>
  <c r="D47" i="2" l="1"/>
  <c r="O45" i="2"/>
  <c r="F47" i="2"/>
  <c r="H47" i="2"/>
  <c r="Q45" i="2"/>
  <c r="R45" i="2" s="1"/>
  <c r="N45" i="2"/>
  <c r="B47" i="2"/>
  <c r="C45" i="2"/>
  <c r="E45" i="2"/>
  <c r="G45" i="2"/>
  <c r="R17" i="2"/>
  <c r="Q15" i="2" s="1"/>
  <c r="O17" i="2" l="1"/>
  <c r="O47" i="2"/>
  <c r="B49" i="2"/>
  <c r="H49" i="2"/>
  <c r="D49" i="2"/>
  <c r="N47" i="2"/>
  <c r="F49" i="2"/>
  <c r="Q47" i="2"/>
  <c r="R47" i="2" s="1"/>
  <c r="R15" i="2"/>
  <c r="O15" i="2" s="1"/>
  <c r="G47" i="2"/>
  <c r="E47" i="2"/>
  <c r="C47" i="2"/>
  <c r="Q49" i="2" l="1"/>
  <c r="R49" i="2" s="1"/>
  <c r="H51" i="2"/>
  <c r="F51" i="2"/>
  <c r="O49" i="2"/>
  <c r="N49" i="2"/>
  <c r="D51" i="2"/>
  <c r="B51" i="2"/>
  <c r="C49" i="2"/>
  <c r="E49" i="2"/>
  <c r="G49" i="2"/>
  <c r="Q13" i="2"/>
  <c r="R13" i="2" l="1"/>
  <c r="O13" i="2" s="1"/>
  <c r="C51" i="2"/>
  <c r="E51" i="2"/>
  <c r="G51" i="2"/>
  <c r="O51" i="2"/>
  <c r="B53" i="2"/>
  <c r="F53" i="2"/>
  <c r="N51" i="2"/>
  <c r="H53" i="2"/>
  <c r="Q51" i="2"/>
  <c r="R51" i="2" s="1"/>
  <c r="D53" i="2"/>
  <c r="Q11" i="2" l="1"/>
  <c r="R11" i="2" s="1"/>
  <c r="O11" i="2" s="1"/>
  <c r="H55" i="2"/>
  <c r="Q53" i="2"/>
  <c r="R53" i="2" s="1"/>
  <c r="N53" i="2"/>
  <c r="F55" i="2"/>
  <c r="O53" i="2"/>
  <c r="B55" i="2"/>
  <c r="D55" i="2"/>
  <c r="E53" i="2"/>
  <c r="C53" i="2"/>
  <c r="G53" i="2"/>
  <c r="Q9" i="2" l="1"/>
  <c r="R9" i="2" s="1"/>
  <c r="S9" i="2" s="1"/>
  <c r="G55" i="2"/>
  <c r="C55" i="2"/>
  <c r="E55" i="2"/>
  <c r="N55" i="2"/>
  <c r="D57" i="2"/>
  <c r="O55" i="2"/>
  <c r="F57" i="2"/>
  <c r="Q55" i="2"/>
  <c r="R55" i="2" s="1"/>
  <c r="B57" i="2"/>
  <c r="H57" i="2"/>
  <c r="O9" i="2" l="1"/>
  <c r="T9" i="2"/>
  <c r="C14" i="1" s="1"/>
  <c r="D14" i="1" s="1"/>
  <c r="N57" i="2"/>
  <c r="H59" i="2"/>
  <c r="D59" i="2"/>
  <c r="B59" i="2"/>
  <c r="O57" i="2"/>
  <c r="F59" i="2"/>
  <c r="Q57" i="2"/>
  <c r="R57" i="2" s="1"/>
  <c r="E57" i="2"/>
  <c r="C57" i="2"/>
  <c r="G57" i="2"/>
  <c r="D21" i="1" l="1"/>
  <c r="N59" i="2"/>
  <c r="Q59" i="2"/>
  <c r="R59" i="2" s="1"/>
  <c r="D61" i="2"/>
  <c r="F61" i="2"/>
  <c r="O59" i="2"/>
  <c r="H61" i="2"/>
  <c r="B61" i="2"/>
  <c r="G59" i="2"/>
  <c r="C59" i="2"/>
  <c r="E59" i="2"/>
  <c r="G61" i="2" l="1"/>
  <c r="C61" i="2"/>
  <c r="E61" i="2"/>
  <c r="O61" i="2"/>
  <c r="Q61" i="2"/>
  <c r="R61" i="2" s="1"/>
  <c r="N61" i="2"/>
  <c r="D63" i="2"/>
  <c r="H63" i="2"/>
  <c r="B63" i="2"/>
  <c r="F63" i="2"/>
  <c r="N63" i="2" l="1"/>
  <c r="Q63" i="2"/>
  <c r="R63" i="2" s="1"/>
  <c r="H65" i="2"/>
  <c r="D65" i="2"/>
  <c r="O63" i="2"/>
  <c r="B65" i="2"/>
  <c r="F65" i="2"/>
  <c r="G63" i="2"/>
  <c r="C63" i="2"/>
  <c r="E63" i="2"/>
  <c r="N65" i="2" l="1"/>
  <c r="F67" i="2"/>
  <c r="Q65" i="2"/>
  <c r="R65" i="2" s="1"/>
  <c r="O65" i="2"/>
  <c r="B67" i="2"/>
  <c r="H67" i="2"/>
  <c r="D67" i="2"/>
  <c r="E65" i="2"/>
  <c r="G65" i="2"/>
  <c r="C65" i="2"/>
  <c r="O67" i="2" l="1"/>
  <c r="H69" i="2"/>
  <c r="N67" i="2"/>
  <c r="F69" i="2"/>
  <c r="D69" i="2"/>
  <c r="Q67" i="2"/>
  <c r="R67" i="2" s="1"/>
  <c r="B69" i="2"/>
  <c r="C67" i="2"/>
  <c r="E67" i="2"/>
  <c r="G67" i="2"/>
  <c r="E69" i="2" l="1"/>
  <c r="C69" i="2"/>
  <c r="G69" i="2"/>
  <c r="D71" i="2"/>
  <c r="N69" i="2"/>
  <c r="H71" i="2"/>
  <c r="F71" i="2"/>
  <c r="O69" i="2"/>
  <c r="Q69" i="2"/>
  <c r="R69" i="2" s="1"/>
  <c r="B71" i="2"/>
  <c r="G71" i="2" l="1"/>
  <c r="C71" i="2"/>
  <c r="E71" i="2"/>
  <c r="F73" i="2"/>
  <c r="D73" i="2"/>
  <c r="B73" i="2"/>
  <c r="Q71" i="2"/>
  <c r="R71" i="2" s="1"/>
  <c r="N71" i="2"/>
  <c r="O71" i="2"/>
  <c r="H73" i="2"/>
  <c r="D75" i="2" l="1"/>
  <c r="Q73" i="2"/>
  <c r="R73" i="2" s="1"/>
  <c r="O73" i="2"/>
  <c r="H75" i="2"/>
  <c r="N73" i="2"/>
  <c r="B75" i="2"/>
  <c r="F75" i="2"/>
  <c r="C73" i="2"/>
  <c r="G73" i="2"/>
  <c r="E73" i="2"/>
  <c r="N75" i="2" l="1"/>
  <c r="O75" i="2"/>
  <c r="Q75" i="2"/>
  <c r="R75" i="2" s="1"/>
  <c r="E75" i="2"/>
  <c r="G75" i="2"/>
  <c r="C7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<sst xmlns="http://schemas.openxmlformats.org/spreadsheetml/2006/main" count="117" uniqueCount="80">
  <si>
    <t>p =</t>
  </si>
  <si>
    <t>q =</t>
  </si>
  <si>
    <t>Modul</t>
  </si>
  <si>
    <t>e =</t>
  </si>
  <si>
    <t>d =</t>
  </si>
  <si>
    <t>Modulares Inverses berechnen</t>
  </si>
  <si>
    <t>Gesucht ist d so, dass es eine ganze Zahl k gibt mit</t>
  </si>
  <si>
    <r>
      <t>e*d = 1 + k*</t>
    </r>
    <r>
      <rPr>
        <sz val="11"/>
        <color theme="1"/>
        <rFont val="Symbol"/>
        <family val="1"/>
        <charset val="2"/>
      </rPr>
      <t>f</t>
    </r>
  </si>
  <si>
    <t>Konkret:</t>
  </si>
  <si>
    <t>=</t>
  </si>
  <si>
    <t>+</t>
  </si>
  <si>
    <t>*</t>
  </si>
  <si>
    <t>n =</t>
  </si>
  <si>
    <t>Öffentlicher Schlüssel</t>
  </si>
  <si>
    <t>Privater Schlüssel</t>
  </si>
  <si>
    <t>Ist a = a' mod n und b = b' mod n, so gilt a*b = a'*b' mod n.</t>
  </si>
  <si>
    <r>
      <t>Da 23 = 1 + 2 + 4 + 16 ist 3</t>
    </r>
    <r>
      <rPr>
        <vertAlign val="superscript"/>
        <sz val="11"/>
        <color theme="1"/>
        <rFont val="Calibri"/>
        <family val="2"/>
        <scheme val="minor"/>
      </rPr>
      <t>23</t>
    </r>
    <r>
      <rPr>
        <sz val="11"/>
        <color theme="1"/>
        <rFont val="Calibri"/>
        <family val="2"/>
        <scheme val="minor"/>
      </rPr>
      <t xml:space="preserve"> = 3</t>
    </r>
    <r>
      <rPr>
        <vertAlign val="superscript"/>
        <sz val="11"/>
        <color theme="1"/>
        <rFont val="Calibri"/>
        <family val="2"/>
        <scheme val="minor"/>
      </rPr>
      <t>1 + 2 + 4 + 16</t>
    </r>
    <r>
      <rPr>
        <sz val="11"/>
        <color theme="1"/>
        <rFont val="Calibri"/>
        <family val="2"/>
        <scheme val="minor"/>
      </rPr>
      <t xml:space="preserve"> = 3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* 3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* 3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* 3</t>
    </r>
    <r>
      <rPr>
        <vertAlign val="superscript"/>
        <sz val="11"/>
        <color theme="1"/>
        <rFont val="Calibri"/>
        <family val="2"/>
        <scheme val="minor"/>
      </rPr>
      <t>16</t>
    </r>
  </si>
  <si>
    <r>
      <t>3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mod 7 = </t>
    </r>
  </si>
  <si>
    <r>
      <t>3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 </t>
    </r>
  </si>
  <si>
    <t>3 mod 7</t>
  </si>
  <si>
    <t>9 mod 7 = 2</t>
  </si>
  <si>
    <r>
      <t>3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mod 7 = </t>
    </r>
  </si>
  <si>
    <r>
      <t xml:space="preserve"> 2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 4 mod 7</t>
    </r>
  </si>
  <si>
    <r>
      <t>( 3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</t>
    </r>
  </si>
  <si>
    <r>
      <t>3</t>
    </r>
    <r>
      <rPr>
        <vertAlign val="super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 xml:space="preserve"> mod 7 = </t>
    </r>
  </si>
  <si>
    <r>
      <t>( 3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</t>
    </r>
  </si>
  <si>
    <r>
      <t xml:space="preserve"> 4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 16 mod 7 = 2 mod 7</t>
    </r>
  </si>
  <si>
    <r>
      <t>3</t>
    </r>
    <r>
      <rPr>
        <vertAlign val="superscript"/>
        <sz val="11"/>
        <color theme="1"/>
        <rFont val="Calibri"/>
        <family val="2"/>
        <scheme val="minor"/>
      </rPr>
      <t>16</t>
    </r>
    <r>
      <rPr>
        <sz val="11"/>
        <color theme="1"/>
        <rFont val="Calibri"/>
        <family val="2"/>
        <scheme val="minor"/>
      </rPr>
      <t xml:space="preserve"> mod 7 = </t>
    </r>
  </si>
  <si>
    <r>
      <t>( 3</t>
    </r>
    <r>
      <rPr>
        <vertAlign val="superscript"/>
        <sz val="11"/>
        <color theme="1"/>
        <rFont val="Calibri"/>
        <family val="2"/>
        <scheme val="minor"/>
      </rPr>
      <t>8</t>
    </r>
    <r>
      <rPr>
        <sz val="11"/>
        <color theme="1"/>
        <rFont val="Calibri"/>
        <family val="2"/>
        <scheme val="minor"/>
      </rPr>
      <t xml:space="preserve"> 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=</t>
    </r>
  </si>
  <si>
    <t>Damit  ist</t>
  </si>
  <si>
    <r>
      <t xml:space="preserve"> 3</t>
    </r>
    <r>
      <rPr>
        <vertAlign val="superscript"/>
        <sz val="11"/>
        <color theme="1"/>
        <rFont val="Calibri"/>
        <family val="2"/>
        <scheme val="minor"/>
      </rPr>
      <t>23</t>
    </r>
    <r>
      <rPr>
        <sz val="11"/>
        <color theme="1"/>
        <rFont val="Calibri"/>
        <family val="2"/>
        <scheme val="minor"/>
      </rPr>
      <t xml:space="preserve"> mod 7 = 3 * 2 * 4 * 4 mod 7 = 6 * 16 mod 7 = 2 * 2 mod 7 = 12 mod 7 = 5 mod 7</t>
    </r>
  </si>
  <si>
    <t>* 7</t>
  </si>
  <si>
    <t xml:space="preserve"> + </t>
  </si>
  <si>
    <t>Tatsächlich:</t>
  </si>
  <si>
    <t>Basis</t>
  </si>
  <si>
    <t>Exponent</t>
  </si>
  <si>
    <t>2er Potenzen</t>
  </si>
  <si>
    <t>Faktoren</t>
  </si>
  <si>
    <r>
      <t xml:space="preserve">Nur in die </t>
    </r>
    <r>
      <rPr>
        <b/>
        <sz val="11"/>
        <color theme="9" tint="0.59999389629810485"/>
        <rFont val="Calibri"/>
        <family val="2"/>
        <scheme val="minor"/>
      </rPr>
      <t>rosa Zellen</t>
    </r>
    <r>
      <rPr>
        <b/>
        <sz val="11"/>
        <color theme="1"/>
        <rFont val="Calibri"/>
        <family val="2"/>
        <scheme val="minor"/>
      </rPr>
      <t xml:space="preserve"> schreiben:</t>
    </r>
  </si>
  <si>
    <t>Modulares Potenzieren mit Binärzerlegung</t>
  </si>
  <si>
    <t>Hilfsspalte</t>
  </si>
  <si>
    <t>Binär (rückwärts)</t>
  </si>
  <si>
    <r>
      <t>3</t>
    </r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mod 7 = </t>
    </r>
  </si>
  <si>
    <r>
      <t>3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mod 7 = </t>
    </r>
  </si>
  <si>
    <r>
      <t>(3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mod 7 ) * (3 mod 7) = 2 * 3 mod 7 = 6 </t>
    </r>
  </si>
  <si>
    <r>
      <t>(3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mod 7 ) * (3 mod 7) = 6 * 3 mod 7 = 18 mod 7 = 4</t>
    </r>
  </si>
  <si>
    <r>
      <t>(3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mod 7 ) * (3 mod 7) = 4 * 3 mod 7 = 12 mod 7 = 5</t>
    </r>
  </si>
  <si>
    <t>Modulares Potenzieren in Einerschritten</t>
  </si>
  <si>
    <t>Schritt für Schritt zerteilen:</t>
  </si>
  <si>
    <t>Koeffizienten</t>
  </si>
  <si>
    <t>Rückwärts einsetzen:</t>
  </si>
  <si>
    <t>Anwendung:</t>
  </si>
  <si>
    <t xml:space="preserve">Regel: </t>
  </si>
  <si>
    <t xml:space="preserve"> 9 mod 7 = 2</t>
  </si>
  <si>
    <t>Raten</t>
  </si>
  <si>
    <t>schrittweise multiplizieren</t>
  </si>
  <si>
    <t>1. Primzahl</t>
  </si>
  <si>
    <t>2. Primzahl</t>
  </si>
  <si>
    <t>Test</t>
  </si>
  <si>
    <t>Nur in die grauen Zellen schreiben.</t>
  </si>
  <si>
    <t>Finde d mit d*e mod z = 1</t>
  </si>
  <si>
    <t>N =</t>
  </si>
  <si>
    <t>Eulersche Funktion</t>
  </si>
  <si>
    <r>
      <rPr>
        <b/>
        <sz val="16"/>
        <color rgb="FF00B0F0"/>
        <rFont val="Calibri"/>
        <family val="2"/>
        <scheme val="minor"/>
      </rPr>
      <t>N</t>
    </r>
    <r>
      <rPr>
        <sz val="16"/>
        <color rgb="FF00B0F0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= p * q =</t>
    </r>
  </si>
  <si>
    <r>
      <rPr>
        <b/>
        <sz val="16"/>
        <color rgb="FF00B0F0"/>
        <rFont val="Calibri"/>
        <family val="2"/>
        <scheme val="minor"/>
      </rPr>
      <t>z</t>
    </r>
    <r>
      <rPr>
        <b/>
        <sz val="16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= (p-1)*(q-1) =</t>
    </r>
  </si>
  <si>
    <r>
      <t xml:space="preserve">Wähle e mit </t>
    </r>
    <r>
      <rPr>
        <b/>
        <sz val="16"/>
        <color theme="1"/>
        <rFont val="Calibri"/>
        <family val="2"/>
        <scheme val="minor"/>
      </rPr>
      <t xml:space="preserve">1 &lt; </t>
    </r>
    <r>
      <rPr>
        <b/>
        <sz val="16"/>
        <color theme="6" tint="-0.249977111117893"/>
        <rFont val="Calibri"/>
        <family val="2"/>
        <scheme val="minor"/>
      </rPr>
      <t>e</t>
    </r>
    <r>
      <rPr>
        <b/>
        <sz val="16"/>
        <color theme="1"/>
        <rFont val="Calibri"/>
        <family val="2"/>
        <scheme val="minor"/>
      </rPr>
      <t xml:space="preserve"> &lt;</t>
    </r>
    <r>
      <rPr>
        <b/>
        <sz val="16"/>
        <color rgb="FF00B0F0"/>
        <rFont val="Calibri"/>
        <family val="2"/>
        <scheme val="minor"/>
      </rPr>
      <t xml:space="preserve"> N</t>
    </r>
  </si>
  <si>
    <r>
      <rPr>
        <b/>
        <sz val="16"/>
        <color theme="6" tint="-0.249977111117893"/>
        <rFont val="Calibri"/>
        <family val="2"/>
        <scheme val="minor"/>
      </rPr>
      <t xml:space="preserve">e </t>
    </r>
    <r>
      <rPr>
        <b/>
        <sz val="16"/>
        <color theme="1"/>
        <rFont val="Calibri"/>
        <family val="2"/>
        <scheme val="minor"/>
      </rPr>
      <t>=</t>
    </r>
  </si>
  <si>
    <r>
      <t xml:space="preserve">und teilerfremd zu </t>
    </r>
    <r>
      <rPr>
        <b/>
        <sz val="16"/>
        <color rgb="FF00B0F0"/>
        <rFont val="Calibri"/>
        <family val="2"/>
        <scheme val="minor"/>
      </rPr>
      <t>z</t>
    </r>
  </si>
  <si>
    <t xml:space="preserve"> Schlüssel</t>
  </si>
  <si>
    <t>Original-Zeichen</t>
  </si>
  <si>
    <t>M</t>
  </si>
  <si>
    <r>
      <t>M</t>
    </r>
    <r>
      <rPr>
        <b/>
        <vertAlign val="superscript"/>
        <sz val="16"/>
        <color theme="6"/>
        <rFont val="Geneva"/>
      </rPr>
      <t>e</t>
    </r>
  </si>
  <si>
    <r>
      <t>C = M</t>
    </r>
    <r>
      <rPr>
        <b/>
        <vertAlign val="superscript"/>
        <sz val="16"/>
        <color theme="6"/>
        <rFont val="Geneva"/>
      </rPr>
      <t>e</t>
    </r>
    <r>
      <rPr>
        <b/>
        <sz val="16"/>
        <rFont val="Geneva"/>
      </rPr>
      <t xml:space="preserve"> mod </t>
    </r>
    <r>
      <rPr>
        <b/>
        <sz val="16"/>
        <color rgb="FF00B0F0"/>
        <rFont val="Geneva"/>
      </rPr>
      <t>N</t>
    </r>
  </si>
  <si>
    <t>Eingabe</t>
  </si>
  <si>
    <t>Berechne die Chiffre mithilfe von vorhandenen Excel-Formeln!</t>
  </si>
  <si>
    <t>C</t>
  </si>
  <si>
    <t>Chiffre-Zeichen</t>
  </si>
  <si>
    <t>ASCII-Code</t>
  </si>
  <si>
    <r>
      <t>C</t>
    </r>
    <r>
      <rPr>
        <b/>
        <vertAlign val="superscript"/>
        <sz val="16"/>
        <color rgb="FFFF0000"/>
        <rFont val="Geneva"/>
      </rPr>
      <t>d</t>
    </r>
  </si>
  <si>
    <r>
      <t>C = C</t>
    </r>
    <r>
      <rPr>
        <b/>
        <vertAlign val="superscript"/>
        <sz val="16"/>
        <color rgb="FFFF0000"/>
        <rFont val="Geneva"/>
      </rPr>
      <t>d</t>
    </r>
    <r>
      <rPr>
        <b/>
        <sz val="16"/>
        <rFont val="Geneva"/>
      </rPr>
      <t xml:space="preserve"> mod </t>
    </r>
    <r>
      <rPr>
        <b/>
        <sz val="16"/>
        <color rgb="FF00B0F0"/>
        <rFont val="Geneva"/>
      </rPr>
      <t>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</si>
</sst>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9" tint="0.59999389629810485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C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B0F0"/>
      <name val="Calibri"/>
      <family val="2"/>
      <scheme val="minor"/>
    </font>
    <font>
      <sz val="16"/>
      <color rgb="FF00B0F0"/>
      <name val="Calibri"/>
      <family val="2"/>
      <scheme val="minor"/>
    </font>
    <font>
      <b/>
      <sz val="16"/>
      <color theme="6" tint="-0.249977111117893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name val="Geneva"/>
    </font>
    <font>
      <b/>
      <vertAlign val="superscript"/>
      <sz val="16"/>
      <name val="Geneva"/>
    </font>
    <font>
      <b/>
      <vertAlign val="superscript"/>
      <sz val="16"/>
      <color theme="6"/>
      <name val="Geneva"/>
    </font>
    <font>
      <b/>
      <sz val="16"/>
      <color rgb="FF00B0F0"/>
      <name val="Geneva"/>
    </font>
    <font>
      <sz val="12"/>
      <color rgb="FFC00000"/>
      <name val="Geneva"/>
    </font>
    <font>
      <b/>
      <sz val="11"/>
      <color rgb="FFC00000"/>
      <name val="Calibri"/>
      <family val="2"/>
      <scheme val="minor"/>
    </font>
    <font>
      <b/>
      <vertAlign val="superscript"/>
      <sz val="16"/>
      <color rgb="FFFF0000"/>
      <name val="Geneva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110F"/>
      </left>
      <right/>
      <top style="thick">
        <color rgb="FFFF110F"/>
      </top>
      <bottom/>
      <diagonal/>
    </border>
    <border>
      <left/>
      <right/>
      <top style="thick">
        <color rgb="FFFF110F"/>
      </top>
      <bottom/>
      <diagonal/>
    </border>
    <border>
      <left/>
      <right style="thick">
        <color rgb="FFFF110F"/>
      </right>
      <top style="thick">
        <color rgb="FFFF110F"/>
      </top>
      <bottom/>
      <diagonal/>
    </border>
    <border>
      <left style="thick">
        <color rgb="FFFF110F"/>
      </left>
      <right/>
      <top/>
      <bottom/>
      <diagonal/>
    </border>
    <border>
      <left/>
      <right style="thick">
        <color rgb="FFFF110F"/>
      </right>
      <top/>
      <bottom/>
      <diagonal/>
    </border>
    <border>
      <left style="thick">
        <color rgb="FFFF110F"/>
      </left>
      <right/>
      <top/>
      <bottom style="thick">
        <color rgb="FFFF110F"/>
      </bottom>
      <diagonal/>
    </border>
    <border>
      <left/>
      <right/>
      <top/>
      <bottom style="thick">
        <color rgb="FFFF110F"/>
      </bottom>
      <diagonal/>
    </border>
    <border>
      <left/>
      <right style="thick">
        <color rgb="FFFF110F"/>
      </right>
      <top/>
      <bottom style="thick">
        <color rgb="FFFF110F"/>
      </bottom>
      <diagonal/>
    </border>
    <border>
      <left style="thick">
        <color rgb="FFFF110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1" tint="0.499984740745262"/>
      </right>
      <top style="medium">
        <color indexed="64"/>
      </top>
      <bottom/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29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right"/>
    </xf>
    <xf numFmtId="0" fontId="1" fillId="0" borderId="0" xfId="0" applyFont="1"/>
    <xf numFmtId="0" fontId="0" fillId="0" borderId="0" xfId="0" applyAlignment="1">
      <alignment horizontal="right" indent="1"/>
    </xf>
    <xf numFmtId="0" fontId="0" fillId="0" borderId="0" xfId="0" applyFill="1" applyBorder="1" applyAlignment="1">
      <alignment horizontal="right" indent="1"/>
    </xf>
    <xf numFmtId="0" fontId="1" fillId="3" borderId="0" xfId="0" applyFont="1" applyFill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4" fillId="6" borderId="0" xfId="0" applyFont="1" applyFill="1" applyAlignment="1">
      <alignment horizontal="left"/>
    </xf>
    <xf numFmtId="0" fontId="0" fillId="6" borderId="0" xfId="0" applyFill="1"/>
    <xf numFmtId="0" fontId="0" fillId="7" borderId="0" xfId="0" applyFill="1" applyAlignment="1">
      <alignment horizontal="center"/>
    </xf>
    <xf numFmtId="0" fontId="0" fillId="7" borderId="0" xfId="0" applyFill="1" applyAlignment="1">
      <alignment horizontal="left"/>
    </xf>
    <xf numFmtId="0" fontId="0" fillId="5" borderId="0" xfId="0" applyFill="1" applyAlignment="1">
      <alignment horizontal="right"/>
    </xf>
    <xf numFmtId="0" fontId="0" fillId="4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5" fillId="0" borderId="0" xfId="1" applyAlignment="1" applyProtection="1"/>
    <xf numFmtId="164" fontId="0" fillId="0" borderId="0" xfId="0" applyNumberFormat="1"/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left" inden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0" fontId="1" fillId="0" borderId="0" xfId="0" applyFont="1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6" xfId="0" applyFont="1" applyBorder="1"/>
    <xf numFmtId="0" fontId="1" fillId="0" borderId="5" xfId="0" applyFont="1" applyBorder="1"/>
    <xf numFmtId="0" fontId="1" fillId="0" borderId="7" xfId="0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0" fontId="0" fillId="0" borderId="9" xfId="0" applyBorder="1"/>
    <xf numFmtId="0" fontId="0" fillId="8" borderId="0" xfId="0" applyFill="1" applyAlignment="1">
      <alignment horizontal="center"/>
    </xf>
    <xf numFmtId="0" fontId="0" fillId="7" borderId="0" xfId="0" applyFill="1" applyAlignment="1">
      <alignment horizontal="right"/>
    </xf>
    <xf numFmtId="0" fontId="7" fillId="0" borderId="0" xfId="0" applyFont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0" fontId="0" fillId="0" borderId="0" xfId="0" applyFill="1"/>
    <xf numFmtId="0" fontId="10" fillId="0" borderId="0" xfId="0" applyFont="1" applyBorder="1"/>
    <xf numFmtId="0" fontId="0" fillId="9" borderId="10" xfId="0" applyFont="1" applyFill="1" applyBorder="1" applyAlignment="1">
      <alignment horizontal="center"/>
    </xf>
    <xf numFmtId="0" fontId="0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11" xfId="0" applyBorder="1"/>
    <xf numFmtId="0" fontId="0" fillId="0" borderId="11" xfId="0" applyFill="1" applyBorder="1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11" xfId="0" applyFill="1" applyBorder="1" applyAlignment="1">
      <alignment horizontal="left"/>
    </xf>
    <xf numFmtId="0" fontId="4" fillId="0" borderId="0" xfId="0" applyFont="1"/>
    <xf numFmtId="0" fontId="8" fillId="0" borderId="0" xfId="0" applyFont="1"/>
    <xf numFmtId="0" fontId="4" fillId="0" borderId="11" xfId="0" applyFont="1" applyBorder="1"/>
    <xf numFmtId="0" fontId="0" fillId="0" borderId="1" xfId="0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14" fillId="0" borderId="0" xfId="0" applyFont="1" applyFill="1" applyBorder="1" applyAlignment="1">
      <alignment horizontal="right"/>
    </xf>
    <xf numFmtId="0" fontId="15" fillId="0" borderId="0" xfId="0" applyFont="1" applyAlignment="1">
      <alignment horizontal="right" vertical="center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21" fillId="0" borderId="0" xfId="0" applyFont="1" applyAlignment="1">
      <alignment horizontal="right"/>
    </xf>
    <xf numFmtId="0" fontId="22" fillId="10" borderId="0" xfId="0" applyFont="1" applyFill="1" applyAlignment="1">
      <alignment horizontal="right" vertical="top"/>
    </xf>
    <xf numFmtId="0" fontId="22" fillId="0" borderId="0" xfId="0" applyFont="1" applyFill="1" applyAlignment="1">
      <alignment horizontal="right" vertical="top"/>
    </xf>
    <xf numFmtId="0" fontId="14" fillId="0" borderId="0" xfId="0" applyFont="1" applyFill="1"/>
    <xf numFmtId="0" fontId="14" fillId="0" borderId="0" xfId="0" applyFont="1" applyFill="1" applyAlignment="1">
      <alignment horizontal="left"/>
    </xf>
    <xf numFmtId="0" fontId="14" fillId="0" borderId="0" xfId="0" applyFont="1" applyAlignment="1">
      <alignment horizontal="right" vertical="top"/>
    </xf>
    <xf numFmtId="0" fontId="15" fillId="7" borderId="0" xfId="0" applyFont="1" applyFill="1" applyAlignment="1">
      <alignment horizontal="right" vertical="top"/>
    </xf>
    <xf numFmtId="0" fontId="15" fillId="0" borderId="0" xfId="0" applyFont="1" applyFill="1" applyAlignment="1">
      <alignment horizontal="right" vertical="top"/>
    </xf>
    <xf numFmtId="0" fontId="15" fillId="11" borderId="0" xfId="0" applyFont="1" applyFill="1" applyBorder="1" applyAlignment="1" applyProtection="1">
      <alignment horizontal="left"/>
      <protection locked="0"/>
    </xf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22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14" fillId="0" borderId="0" xfId="0" applyFont="1" applyAlignment="1">
      <alignment horizontal="left" vertical="top"/>
    </xf>
    <xf numFmtId="0" fontId="14" fillId="0" borderId="12" xfId="0" applyFont="1" applyBorder="1"/>
    <xf numFmtId="0" fontId="14" fillId="0" borderId="12" xfId="0" applyFont="1" applyBorder="1" applyAlignment="1">
      <alignment horizontal="left"/>
    </xf>
    <xf numFmtId="0" fontId="14" fillId="0" borderId="12" xfId="0" applyFont="1" applyBorder="1" applyAlignment="1">
      <alignment horizontal="left" vertical="top"/>
    </xf>
    <xf numFmtId="0" fontId="15" fillId="0" borderId="12" xfId="0" applyFont="1" applyBorder="1" applyAlignment="1">
      <alignment horizontal="right"/>
    </xf>
    <xf numFmtId="0" fontId="14" fillId="0" borderId="12" xfId="0" applyFont="1" applyFill="1" applyBorder="1" applyAlignment="1">
      <alignment horizontal="left"/>
    </xf>
    <xf numFmtId="0" fontId="14" fillId="0" borderId="12" xfId="0" applyFont="1" applyBorder="1" applyAlignment="1">
      <alignment horizontal="center"/>
    </xf>
    <xf numFmtId="0" fontId="14" fillId="0" borderId="12" xfId="0" applyFont="1" applyBorder="1" applyAlignment="1">
      <alignment horizontal="right"/>
    </xf>
    <xf numFmtId="0" fontId="14" fillId="0" borderId="12" xfId="0" applyFont="1" applyBorder="1" applyAlignment="1">
      <alignment horizontal="right" vertical="center"/>
    </xf>
    <xf numFmtId="0" fontId="14" fillId="0" borderId="12" xfId="0" applyFont="1" applyBorder="1" applyAlignment="1">
      <alignment horizontal="left" vertical="center"/>
    </xf>
    <xf numFmtId="0" fontId="20" fillId="0" borderId="12" xfId="0" applyFont="1" applyBorder="1" applyAlignment="1">
      <alignment horizontal="center" vertical="center"/>
    </xf>
    <xf numFmtId="0" fontId="22" fillId="10" borderId="0" xfId="0" applyFont="1" applyFill="1" applyAlignment="1" applyProtection="1">
      <alignment horizontal="left"/>
      <protection locked="0" hidden="1"/>
    </xf>
    <xf numFmtId="0" fontId="15" fillId="7" borderId="0" xfId="0" applyFont="1" applyFill="1" applyAlignment="1" applyProtection="1">
      <alignment horizontal="left"/>
      <protection locked="0" hidden="1"/>
    </xf>
    <xf numFmtId="0" fontId="2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23" fillId="0" borderId="14" xfId="0" applyFont="1" applyBorder="1" applyAlignment="1" applyProtection="1">
      <alignment horizontal="center"/>
      <protection locked="0"/>
    </xf>
    <xf numFmtId="0" fontId="23" fillId="0" borderId="15" xfId="0" applyFont="1" applyBorder="1" applyAlignment="1">
      <alignment horizontal="center" vertical="center" wrapText="1"/>
    </xf>
    <xf numFmtId="0" fontId="23" fillId="0" borderId="16" xfId="0" applyFont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18" xfId="0" applyFont="1" applyBorder="1" applyAlignment="1" applyProtection="1">
      <alignment horizontal="center"/>
      <protection locked="0"/>
    </xf>
    <xf numFmtId="0" fontId="23" fillId="0" borderId="19" xfId="0" applyFont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center"/>
      <protection locked="0"/>
    </xf>
    <xf numFmtId="0" fontId="24" fillId="0" borderId="21" xfId="0" applyFont="1" applyBorder="1" applyAlignment="1" applyProtection="1">
      <alignment horizontal="center"/>
      <protection locked="0"/>
    </xf>
    <xf numFmtId="0" fontId="23" fillId="0" borderId="20" xfId="0" applyFont="1" applyBorder="1" applyAlignment="1" applyProtection="1">
      <alignment horizontal="center"/>
      <protection locked="0"/>
    </xf>
    <xf numFmtId="0" fontId="23" fillId="0" borderId="22" xfId="0" applyFont="1" applyBorder="1" applyAlignment="1" applyProtection="1">
      <alignment horizontal="center"/>
      <protection locked="0"/>
    </xf>
    <xf numFmtId="0" fontId="24" fillId="0" borderId="22" xfId="0" applyFont="1" applyBorder="1" applyAlignment="1" applyProtection="1">
      <alignment horizontal="center"/>
      <protection locked="0"/>
    </xf>
    <xf numFmtId="0" fontId="23" fillId="0" borderId="17" xfId="0" applyFont="1" applyBorder="1" applyAlignment="1" applyProtection="1">
      <alignment horizontal="center"/>
      <protection locked="0"/>
    </xf>
    <xf numFmtId="0" fontId="23" fillId="11" borderId="18" xfId="0" applyFont="1" applyFill="1" applyBorder="1" applyAlignment="1" applyProtection="1">
      <alignment horizontal="center"/>
      <protection locked="0"/>
    </xf>
    <xf numFmtId="0" fontId="23" fillId="11" borderId="21" xfId="0" applyFont="1" applyFill="1" applyBorder="1" applyAlignment="1" applyProtection="1">
      <alignment horizontal="center"/>
      <protection locked="0"/>
    </xf>
    <xf numFmtId="0" fontId="23" fillId="11" borderId="14" xfId="0" applyFont="1" applyFill="1" applyBorder="1" applyAlignment="1" applyProtection="1">
      <alignment horizontal="center"/>
      <protection locked="0"/>
    </xf>
    <xf numFmtId="0" fontId="23" fillId="11" borderId="22" xfId="0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>
      <alignment horizontal="center"/>
    </xf>
    <xf numFmtId="0" fontId="23" fillId="0" borderId="15" xfId="0" applyFont="1" applyBorder="1" applyAlignment="1">
      <alignment horizontal="center" vertical="center"/>
    </xf>
    <xf numFmtId="0" fontId="22" fillId="6" borderId="0" xfId="0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22" fillId="12" borderId="0" xfId="0" applyFont="1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13" fillId="11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28" fillId="11" borderId="0" xfId="0" applyFont="1" applyFill="1" applyAlignment="1">
      <alignment horizontal="center" vertical="center"/>
    </xf>
    <xf numFmtId="0" fontId="1" fillId="0" borderId="0" xfId="0" applyFont="1" applyAlignment="1"/>
    <xf numFmtId="0" fontId="0" fillId="0" borderId="0" xfId="0" applyAlignment="1"/>
    <xf numFmtId="0" fontId="1" fillId="0" borderId="0" xfId="0" applyFont="1"/>
  </cellXfs>
  <cellStyles count="2">
    <cellStyle name="Link" xfId="1" builtinId="8"/>
    <cellStyle name="Standard" xfId="0" builtinId="0"/>
  </cellStyles>
  <dxfs count="9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110F"/>
      <color rgb="FFFF4B4B"/>
      <color rgb="FFFF2F2F"/>
      <color rgb="FF00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H31"/>
  <sheetViews>
    <sheetView showGridLines="0" workbookViewId="0">
      <selection activeCell="D17" sqref="D17"/>
    </sheetView>
  </sheetViews>
  <sheetFormatPr baseColWidth="10" defaultRowHeight="14.25"/>
  <cols>
    <col min="1" max="1" width="32.59765625" customWidth="1"/>
    <col min="2" max="2" width="18.1328125" customWidth="1"/>
    <col min="3" max="3" width="12.3984375" customWidth="1"/>
    <col min="4" max="4" width="45.265625" customWidth="1"/>
    <col min="5" max="5" width="79.73046875" customWidth="1"/>
    <col min="6" max="7" width="10.73046875" customWidth="1"/>
    <col min="8" max="8" width="10.73046875" style="8" customWidth="1"/>
  </cols>
  <sheetData>
    <row r="1" spans="1:8" ht="29.25" customHeight="1">
      <c r="A1" s="123" t="s">
        <v>59</v>
      </c>
      <c r="B1" s="123"/>
      <c r="C1" s="123"/>
      <c r="D1" s="124"/>
    </row>
    <row r="2" spans="1:8" ht="34.5" customHeight="1">
      <c r="D2" s="61" t="s">
        <v>58</v>
      </c>
    </row>
    <row r="3" spans="1:8" s="65" customFormat="1" ht="21">
      <c r="A3" s="85" t="s">
        <v>56</v>
      </c>
      <c r="B3" s="63" t="s">
        <v>0</v>
      </c>
      <c r="C3" s="80">
        <v>17</v>
      </c>
      <c r="D3" s="64" t="str" cm="1">
        <f t="array" aca="1" ref="D3" ca="1">IF(C3=0,"",IF(C3=2,"prim",IF(AND(MOD(C3,ROW(INDIRECT("2:"&amp;ROUNDUP(SQRT(C3),0))))&lt;&gt;0),"Primzahl","keine Primzahl")))</f>
        <v>Primzahl</v>
      </c>
      <c r="H3" s="66"/>
    </row>
    <row r="4" spans="1:8" s="65" customFormat="1" ht="9" customHeight="1">
      <c r="A4" s="85"/>
      <c r="B4" s="67"/>
      <c r="C4" s="66"/>
      <c r="D4" s="64"/>
      <c r="H4" s="66"/>
    </row>
    <row r="5" spans="1:8" s="65" customFormat="1" ht="21">
      <c r="A5" s="85" t="s">
        <v>57</v>
      </c>
      <c r="B5" s="63" t="s">
        <v>1</v>
      </c>
      <c r="C5" s="80">
        <v>13</v>
      </c>
      <c r="D5" s="64" t="str" cm="1">
        <f t="array" aca="1" ref="D5" ca="1">IF(C5=0,"",IF(C5=2,"prim",IF(AND(MOD(C5,ROW(INDIRECT("2:"&amp;ROUNDUP(SQRT(C5),0))))&lt;&gt;0),"Primzahl","keine Primzahl")))</f>
        <v>Primzahl</v>
      </c>
      <c r="H5" s="66"/>
    </row>
    <row r="6" spans="1:8" s="65" customFormat="1" ht="21">
      <c r="A6" s="88"/>
      <c r="B6" s="89"/>
      <c r="C6" s="90"/>
      <c r="D6" s="91"/>
      <c r="H6" s="66"/>
    </row>
    <row r="7" spans="1:8" s="65" customFormat="1" ht="21">
      <c r="A7" s="85"/>
      <c r="B7" s="62" t="s">
        <v>63</v>
      </c>
      <c r="C7" s="81">
        <f>IF(C3*C5=0,"",C3*C5)</f>
        <v>221</v>
      </c>
      <c r="D7" s="64"/>
      <c r="H7" s="66"/>
    </row>
    <row r="8" spans="1:8" s="65" customFormat="1" ht="21">
      <c r="A8" s="85" t="s">
        <v>62</v>
      </c>
      <c r="B8" s="68" t="s">
        <v>64</v>
      </c>
      <c r="C8" s="66">
        <f>IF(C3*C5=0,"",(C3-1)*(C5-1))</f>
        <v>192</v>
      </c>
      <c r="D8" s="64"/>
      <c r="H8" s="66"/>
    </row>
    <row r="9" spans="1:8" s="65" customFormat="1" ht="21">
      <c r="A9" s="88"/>
      <c r="B9" s="92"/>
      <c r="C9" s="87"/>
      <c r="D9" s="91"/>
      <c r="H9" s="66"/>
    </row>
    <row r="11" spans="1:8" s="65" customFormat="1" ht="21">
      <c r="A11" s="85" t="s">
        <v>65</v>
      </c>
      <c r="B11" s="69" t="s">
        <v>66</v>
      </c>
      <c r="C11" s="80">
        <v>23</v>
      </c>
      <c r="D11" s="70" t="str">
        <f>IF(OR(C11&lt;2,C11&gt;=C7),"Fehler: e muss zwischen 1 und "&amp;C7&amp;" liegen. ","")&amp;IF(SUM(D12)&gt;1,"Achtung: ggT("&amp;C11&amp;","&amp;C8&amp;") ist nicht 1. Anderen Wert für e wählen!","Ok")</f>
        <v>Ok</v>
      </c>
      <c r="H11" s="66"/>
    </row>
    <row r="12" spans="1:8" s="65" customFormat="1" ht="21">
      <c r="A12" s="88" t="s">
        <v>67</v>
      </c>
      <c r="B12" s="93"/>
      <c r="C12" s="94"/>
      <c r="D12" s="95">
        <f>IF(OR(C8="",C8=0,C11=0),"",GCD(C11,C8))</f>
        <v>1</v>
      </c>
      <c r="E12" s="71"/>
      <c r="H12" s="66"/>
    </row>
    <row r="13" spans="1:8" s="65" customFormat="1" ht="21">
      <c r="A13" s="85"/>
      <c r="C13" s="66"/>
      <c r="D13" s="64"/>
      <c r="H13" s="66"/>
    </row>
    <row r="14" spans="1:8" s="65" customFormat="1" ht="21">
      <c r="A14" s="85" t="s">
        <v>60</v>
      </c>
      <c r="B14" s="72" t="s">
        <v>4</v>
      </c>
      <c r="C14" s="82">
        <f>IF(D12=1,ErweitertesEuklidverfahren!T9,"")</f>
        <v>167</v>
      </c>
      <c r="D14" s="70" t="str">
        <f>IF(C14="","",IF(MOD(C14*C11,C8)=1,"Ok","Fehler!"))</f>
        <v>Ok</v>
      </c>
      <c r="H14" s="66"/>
    </row>
    <row r="15" spans="1:8" s="65" customFormat="1" ht="21">
      <c r="A15" s="86"/>
      <c r="B15" s="86"/>
      <c r="C15" s="86"/>
      <c r="D15" s="86"/>
      <c r="H15" s="66"/>
    </row>
    <row r="16" spans="1:8" s="65" customFormat="1" ht="21">
      <c r="H16" s="66"/>
    </row>
    <row r="17" spans="1:8" s="65" customFormat="1" ht="21">
      <c r="B17" s="119" t="s">
        <v>13</v>
      </c>
      <c r="C17" s="73" t="s">
        <v>3</v>
      </c>
      <c r="D17" s="96">
        <f>IF(C11=0,"",C11)</f>
        <v>23</v>
      </c>
      <c r="H17" s="66"/>
    </row>
    <row r="18" spans="1:8" s="75" customFormat="1" ht="9" customHeight="1">
      <c r="B18" s="120"/>
      <c r="C18" s="74"/>
      <c r="D18" s="83"/>
      <c r="H18" s="76"/>
    </row>
    <row r="19" spans="1:8" s="65" customFormat="1" ht="21">
      <c r="B19" s="120"/>
      <c r="C19" s="73" t="s">
        <v>61</v>
      </c>
      <c r="D19" s="96">
        <f>C7</f>
        <v>221</v>
      </c>
      <c r="H19" s="66"/>
    </row>
    <row r="20" spans="1:8" s="65" customFormat="1" ht="21">
      <c r="C20" s="77"/>
      <c r="D20" s="66"/>
      <c r="H20" s="66"/>
    </row>
    <row r="21" spans="1:8" s="65" customFormat="1" ht="21">
      <c r="B21" s="121" t="s">
        <v>14</v>
      </c>
      <c r="C21" s="78" t="s">
        <v>4</v>
      </c>
      <c r="D21" s="97">
        <f>C14</f>
        <v>167</v>
      </c>
      <c r="H21" s="66"/>
    </row>
    <row r="22" spans="1:8" s="65" customFormat="1" ht="7.5" customHeight="1">
      <c r="B22" s="122"/>
      <c r="C22" s="79"/>
      <c r="D22" s="84"/>
      <c r="H22" s="66"/>
    </row>
    <row r="23" spans="1:8" s="65" customFormat="1" ht="21">
      <c r="B23" s="122" t="s">
        <v>68</v>
      </c>
      <c r="C23" s="78" t="s">
        <v>61</v>
      </c>
      <c r="D23" s="97">
        <f>C7</f>
        <v>221</v>
      </c>
      <c r="H23" s="66"/>
    </row>
    <row r="24" spans="1:8" ht="18">
      <c r="A24" s="60"/>
      <c r="B24" s="60"/>
      <c r="C24" s="60"/>
      <c r="D24" s="60"/>
    </row>
    <row r="31" spans="1:8">
      <c r="G31" s="20"/>
    </row>
  </sheetData>
  <sheetProtection algorithmName="SHA-512" hashValue="nHBU9uPTAABx7v1yGjb75jYKCN+STyGn+n0GE46JbpBkqD4sM8bY3MyOACiG4aX8Fod+oogIWwIGSGTV7ENllQ==" saltValue="C+9zL3qTQk0TM2a99Kl5hA==" spinCount="100000" sheet="1" objects="1" scenarios="1" selectLockedCells="1"/>
  <mergeCells count="3">
    <mergeCell ref="B17:B19"/>
    <mergeCell ref="B21:B23"/>
    <mergeCell ref="A1:D1"/>
  </mergeCells>
  <conditionalFormatting sqref="D3 D5:D6">
    <cfRule type="containsText" dxfId="8" priority="5" operator="containsText" text="keine Primzahl">
      <formula>NOT(ISERROR(SEARCH("keine Primzahl",D3)))</formula>
    </cfRule>
    <cfRule type="containsText" dxfId="7" priority="6" operator="containsText" text="Primzahl">
      <formula>NOT(ISERROR(SEARCH("Primzahl",D3)))</formula>
    </cfRule>
  </conditionalFormatting>
  <conditionalFormatting sqref="D11">
    <cfRule type="containsText" dxfId="6" priority="3" operator="containsText" text="Fehler">
      <formula>NOT(ISERROR(SEARCH("Fehler",D11)))</formula>
    </cfRule>
    <cfRule type="containsText" dxfId="5" priority="4" operator="containsText" text="Ok">
      <formula>NOT(ISERROR(SEARCH("Ok",D11)))</formula>
    </cfRule>
  </conditionalFormatting>
  <conditionalFormatting sqref="D14">
    <cfRule type="containsText" dxfId="4" priority="1" operator="containsText" text="Fehler">
      <formula>NOT(ISERROR(SEARCH("Fehler",D14)))</formula>
    </cfRule>
    <cfRule type="containsText" dxfId="3" priority="2" operator="containsText" text="Ok">
      <formula>NOT(ISERROR(SEARCH("Ok",D14)))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73457-DF08-4354-8280-B046B09D6757}">
  <sheetPr>
    <tabColor rgb="FFFFFF00"/>
  </sheetPr>
  <dimension ref="B1:F12"/>
  <sheetViews>
    <sheetView tabSelected="1" workbookViewId="0">
      <selection activeCell="F22" sqref="F22"/>
    </sheetView>
  </sheetViews>
  <sheetFormatPr baseColWidth="10" defaultRowHeight="14.25"/>
  <cols>
    <col min="2" max="2" width="30.53125" customWidth="1"/>
    <col min="3" max="3" width="17.73046875" customWidth="1"/>
    <col min="4" max="4" width="13.46484375" customWidth="1"/>
    <col min="5" max="5" width="21.59765625" customWidth="1"/>
    <col min="6" max="6" width="21.86328125" customWidth="1"/>
  </cols>
  <sheetData>
    <row r="1" spans="2:6" ht="48.4" customHeight="1">
      <c r="B1" s="98" t="s">
        <v>69</v>
      </c>
      <c r="C1" s="98" t="s">
        <v>77</v>
      </c>
      <c r="D1" s="99"/>
      <c r="E1" s="101" t="s">
        <v>77</v>
      </c>
      <c r="F1" s="118" t="s">
        <v>76</v>
      </c>
    </row>
    <row r="2" spans="2:6" ht="23.65">
      <c r="B2" s="117" t="s">
        <v>73</v>
      </c>
      <c r="C2" s="103" t="s">
        <v>70</v>
      </c>
      <c r="D2" s="103" t="s">
        <v>71</v>
      </c>
      <c r="E2" s="104" t="s">
        <v>72</v>
      </c>
      <c r="F2" s="104" t="s">
        <v>75</v>
      </c>
    </row>
    <row r="3" spans="2:6" ht="20.65">
      <c r="B3" s="113"/>
      <c r="C3" s="105"/>
      <c r="D3" s="105"/>
      <c r="E3" s="106"/>
      <c r="F3" s="106"/>
    </row>
    <row r="4" spans="2:6" ht="23.65">
      <c r="B4" s="114"/>
      <c r="C4" s="107"/>
      <c r="D4" s="108"/>
      <c r="E4" s="109"/>
      <c r="F4" s="109"/>
    </row>
    <row r="5" spans="2:6" ht="20.65">
      <c r="B5" s="115"/>
      <c r="C5" s="100"/>
      <c r="D5" s="100"/>
      <c r="E5" s="102"/>
      <c r="F5" s="102"/>
    </row>
    <row r="6" spans="2:6" ht="23.65">
      <c r="B6" s="114"/>
      <c r="C6" s="107"/>
      <c r="D6" s="108"/>
      <c r="E6" s="109"/>
      <c r="F6" s="109"/>
    </row>
    <row r="7" spans="2:6" ht="20.65">
      <c r="B7" s="115"/>
      <c r="C7" s="100"/>
      <c r="D7" s="100"/>
      <c r="E7" s="102"/>
      <c r="F7" s="102"/>
    </row>
    <row r="8" spans="2:6" ht="23.65">
      <c r="B8" s="114"/>
      <c r="C8" s="107"/>
      <c r="D8" s="108"/>
      <c r="E8" s="109"/>
      <c r="F8" s="109"/>
    </row>
    <row r="9" spans="2:6" ht="20.65">
      <c r="B9" s="115"/>
      <c r="C9" s="100"/>
      <c r="D9" s="100"/>
      <c r="E9" s="102"/>
      <c r="F9" s="102"/>
    </row>
    <row r="10" spans="2:6" ht="23.65">
      <c r="B10" s="116"/>
      <c r="C10" s="110"/>
      <c r="D10" s="111"/>
      <c r="E10" s="112"/>
      <c r="F10" s="112"/>
    </row>
    <row r="12" spans="2:6">
      <c r="B12" s="125" t="s">
        <v>74</v>
      </c>
      <c r="C12" s="126"/>
      <c r="D12" s="126"/>
      <c r="E12" s="126"/>
      <c r="F12" s="127"/>
    </row>
  </sheetData>
  <mergeCells count="1">
    <mergeCell ref="B12:F1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FCFD2-00B4-4986-BAE3-616F5681EE33}">
  <sheetPr>
    <tabColor rgb="FF92D050"/>
  </sheetPr>
  <dimension ref="B1:F12"/>
  <sheetViews>
    <sheetView workbookViewId="0">
      <selection activeCell="C18" sqref="C18"/>
    </sheetView>
  </sheetViews>
  <sheetFormatPr baseColWidth="10" defaultRowHeight="14.25"/>
  <cols>
    <col min="2" max="2" width="23.86328125" customWidth="1"/>
    <col min="3" max="3" width="17.86328125" customWidth="1"/>
    <col min="4" max="4" width="13.59765625" customWidth="1"/>
    <col min="5" max="5" width="19.73046875" customWidth="1"/>
    <col min="6" max="6" width="25.59765625" customWidth="1"/>
  </cols>
  <sheetData>
    <row r="1" spans="2:6" ht="21">
      <c r="B1" s="98" t="s">
        <v>76</v>
      </c>
      <c r="C1" s="98" t="s">
        <v>77</v>
      </c>
      <c r="D1" s="99"/>
      <c r="E1" s="101" t="s">
        <v>77</v>
      </c>
      <c r="F1" s="118" t="s">
        <v>69</v>
      </c>
    </row>
    <row r="2" spans="2:6" ht="23.65">
      <c r="B2" s="117" t="s">
        <v>73</v>
      </c>
      <c r="C2" s="103" t="s">
        <v>75</v>
      </c>
      <c r="D2" s="103" t="s">
        <v>78</v>
      </c>
      <c r="E2" s="104" t="s">
        <v>79</v>
      </c>
      <c r="F2" s="104" t="s">
        <v>70</v>
      </c>
    </row>
    <row r="3" spans="2:6" ht="20.65">
      <c r="B3" s="113"/>
      <c r="C3" s="105"/>
      <c r="D3" s="105"/>
      <c r="E3" s="106"/>
      <c r="F3" s="106"/>
    </row>
    <row r="4" spans="2:6" ht="23.65">
      <c r="B4" s="114"/>
      <c r="C4" s="107"/>
      <c r="D4" s="108"/>
      <c r="E4" s="109"/>
      <c r="F4" s="109"/>
    </row>
    <row r="5" spans="2:6" ht="20.65">
      <c r="B5" s="115"/>
      <c r="C5" s="100"/>
      <c r="D5" s="100"/>
      <c r="E5" s="102"/>
      <c r="F5" s="102"/>
    </row>
    <row r="6" spans="2:6" ht="23.65">
      <c r="B6" s="114"/>
      <c r="C6" s="107"/>
      <c r="D6" s="108"/>
      <c r="E6" s="109"/>
      <c r="F6" s="109"/>
    </row>
    <row r="7" spans="2:6" ht="20.65">
      <c r="B7" s="115"/>
      <c r="C7" s="100"/>
      <c r="D7" s="100"/>
      <c r="E7" s="102"/>
      <c r="F7" s="102"/>
    </row>
    <row r="8" spans="2:6" ht="23.65">
      <c r="B8" s="114"/>
      <c r="C8" s="107"/>
      <c r="D8" s="108"/>
      <c r="E8" s="109"/>
      <c r="F8" s="109"/>
    </row>
    <row r="9" spans="2:6" ht="20.65">
      <c r="B9" s="115"/>
      <c r="C9" s="100"/>
      <c r="D9" s="100"/>
      <c r="E9" s="102"/>
      <c r="F9" s="102"/>
    </row>
    <row r="10" spans="2:6" ht="23.65">
      <c r="B10" s="116"/>
      <c r="C10" s="110"/>
      <c r="D10" s="111"/>
      <c r="E10" s="112"/>
      <c r="F10" s="112"/>
    </row>
    <row r="12" spans="2:6">
      <c r="B12" s="125" t="s">
        <v>74</v>
      </c>
      <c r="C12" s="126"/>
      <c r="D12" s="126"/>
      <c r="E12" s="126"/>
      <c r="F12" s="127"/>
    </row>
  </sheetData>
  <mergeCells count="1">
    <mergeCell ref="B12:F1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802E9-2B09-4772-8780-552288C4A6FC}">
  <dimension ref="A1"/>
  <sheetViews>
    <sheetView workbookViewId="0"/>
  </sheetViews>
  <sheetFormatPr baseColWidth="10" defaultRowHeight="14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76"/>
  <sheetViews>
    <sheetView workbookViewId="0">
      <selection activeCell="H12" sqref="H12"/>
    </sheetView>
  </sheetViews>
  <sheetFormatPr baseColWidth="10" defaultRowHeight="14.25"/>
  <cols>
    <col min="1" max="1" width="9.265625" customWidth="1"/>
    <col min="3" max="3" width="3.86328125" style="7" customWidth="1"/>
    <col min="4" max="8" width="7" style="7" customWidth="1"/>
    <col min="9" max="9" width="10.1328125" customWidth="1"/>
    <col min="10" max="10" width="4.73046875" customWidth="1"/>
    <col min="11" max="11" width="2.265625" customWidth="1"/>
    <col min="12" max="12" width="15.59765625" customWidth="1"/>
    <col min="13" max="13" width="2.59765625" style="56" customWidth="1"/>
    <col min="14" max="14" width="7.265625" customWidth="1"/>
    <col min="15" max="15" width="52.265625" customWidth="1"/>
    <col min="16" max="16" width="5.265625" customWidth="1"/>
    <col min="17" max="18" width="7.86328125" customWidth="1"/>
    <col min="19" max="19" width="21.86328125" customWidth="1"/>
    <col min="20" max="20" width="8" style="39" customWidth="1"/>
  </cols>
  <sheetData>
    <row r="1" spans="1:23">
      <c r="A1" s="128" t="s">
        <v>5</v>
      </c>
      <c r="B1" s="128"/>
      <c r="C1" s="128"/>
      <c r="D1" s="128"/>
      <c r="E1" s="128"/>
      <c r="F1" s="128"/>
      <c r="G1" s="128"/>
      <c r="H1" s="128"/>
      <c r="Q1" s="19"/>
    </row>
    <row r="3" spans="1:23">
      <c r="A3" t="s">
        <v>6</v>
      </c>
    </row>
    <row r="4" spans="1:23" ht="14.65">
      <c r="B4" t="s">
        <v>7</v>
      </c>
    </row>
    <row r="6" spans="1:23">
      <c r="A6" t="s">
        <v>8</v>
      </c>
      <c r="B6" t="str">
        <f>'Schlüssel generieren'!C11&amp;"*d = 1 + k*"&amp;'Schlüssel generieren'!C8</f>
        <v>23*d = 1 + k*192</v>
      </c>
      <c r="T6"/>
      <c r="W6" s="39"/>
    </row>
    <row r="7" spans="1:23">
      <c r="T7"/>
      <c r="W7" s="39"/>
    </row>
    <row r="8" spans="1:23" s="3" customFormat="1">
      <c r="A8" s="3" t="s">
        <v>48</v>
      </c>
      <c r="C8" s="51"/>
      <c r="D8" s="51"/>
      <c r="E8" s="51"/>
      <c r="F8" s="51"/>
      <c r="G8" s="51"/>
      <c r="H8" s="51"/>
      <c r="J8" s="3" t="s">
        <v>50</v>
      </c>
      <c r="M8" s="57"/>
      <c r="Q8" s="3" t="s">
        <v>49</v>
      </c>
      <c r="W8" s="39"/>
    </row>
    <row r="9" spans="1:23">
      <c r="B9">
        <f>'Schlüssel generieren'!C8</f>
        <v>192</v>
      </c>
      <c r="C9" s="7" t="s">
        <v>9</v>
      </c>
      <c r="D9" s="2">
        <f>INT(B9/F9)</f>
        <v>8</v>
      </c>
      <c r="E9" s="7" t="s">
        <v>11</v>
      </c>
      <c r="F9" s="12">
        <f>'Schlüssel generieren'!C11</f>
        <v>23</v>
      </c>
      <c r="G9" s="7" t="s">
        <v>10</v>
      </c>
      <c r="H9" s="10">
        <f>MOD(B9,F9)</f>
        <v>8</v>
      </c>
      <c r="J9">
        <f t="shared" ref="J9" si="0">IF(SUM(H9)&gt;0,H9,"")</f>
        <v>8</v>
      </c>
      <c r="K9" t="str">
        <f t="shared" ref="K9" si="1">IF(SUM(H9)&gt;0,"=","")</f>
        <v>=</v>
      </c>
      <c r="L9" t="str">
        <f t="shared" ref="L9" si="2">IF(SUM(H9)&gt;0,B9&amp;SUBSTITUTE("-"&amp;D9&amp;"*"&amp;F9,"--","+"),"")</f>
        <v>192-8*23</v>
      </c>
      <c r="N9" t="str">
        <f>IF(SUM(H9)&gt;1,"Also:","")</f>
        <v>Also:</v>
      </c>
      <c r="O9" t="str">
        <f t="shared" ref="O9:O71" si="3">IF(SUM(H9)&gt;1,SUBSTITUTE("1 = "&amp;Q11&amp;"*"&amp;B11&amp;"+"&amp;R11&amp;"*("&amp;L9&amp;") = "&amp;Q9&amp;"*"&amp;B9&amp;"+"&amp;R9&amp;"*"&amp;F9,"+-","-"),"")</f>
        <v>1 = -1*23+3*(192-8*23) = 3*192-25*23</v>
      </c>
      <c r="Q9">
        <f>IF(SUM(H9)&lt;1,"",IF(H9=1,1,IF(Q11="",1,R11)))</f>
        <v>3</v>
      </c>
      <c r="R9" s="3">
        <f>IF(Q9="","",IF(R11="",-D9,Q11-D9*R11))</f>
        <v>-25</v>
      </c>
      <c r="S9" s="2" t="str">
        <f>IF(R9&lt;0,"negativ:   "&amp;R9&amp;"+"&amp;B9&amp;"=","")</f>
        <v>negativ:   -25+192=</v>
      </c>
      <c r="T9" s="50">
        <f>MOD(B9+R9,B9)</f>
        <v>167</v>
      </c>
      <c r="W9" s="39"/>
    </row>
    <row r="10" spans="1:23" ht="15" customHeight="1">
      <c r="C10"/>
      <c r="D10"/>
      <c r="E10"/>
      <c r="F10"/>
      <c r="G10"/>
      <c r="H10"/>
      <c r="T10"/>
      <c r="W10" s="39"/>
    </row>
    <row r="11" spans="1:23">
      <c r="B11" s="13">
        <f>IF(SUM(H9)=0,"",F9)</f>
        <v>23</v>
      </c>
      <c r="C11" s="7" t="s">
        <v>9</v>
      </c>
      <c r="D11" s="2">
        <f>IF(SUM(H9)=0,"",INT(B11/F11))</f>
        <v>2</v>
      </c>
      <c r="E11" s="7" t="s">
        <v>11</v>
      </c>
      <c r="F11" s="11">
        <f>IF(SUM(H9)=0,"",H9)</f>
        <v>8</v>
      </c>
      <c r="G11" s="7" t="s">
        <v>10</v>
      </c>
      <c r="H11" s="14">
        <f>IF(SUM(H9)=0,"",MOD(B11,F11))</f>
        <v>7</v>
      </c>
      <c r="J11">
        <f t="shared" ref="J11" si="4">IF(SUM(H11)&gt;0,H11,"")</f>
        <v>7</v>
      </c>
      <c r="K11" t="str">
        <f t="shared" ref="K11" si="5">IF(SUM(H11)&gt;0,"=","")</f>
        <v>=</v>
      </c>
      <c r="L11" t="str">
        <f t="shared" ref="L11" si="6">IF(SUM(H11)&gt;0,B11&amp;SUBSTITUTE("-"&amp;D11&amp;"*"&amp;F11,"--","+"),"")</f>
        <v>23-2*8</v>
      </c>
      <c r="N11" t="str">
        <f t="shared" ref="N11" si="7">IF(SUM(H11)&gt;1,"Also:","")</f>
        <v>Also:</v>
      </c>
      <c r="O11" t="str">
        <f t="shared" si="3"/>
        <v>1 = 1*8-1*(23-2*8) = -1*23+3*8</v>
      </c>
      <c r="Q11">
        <f>IF(SUM(H11)&lt;1,"",IF(H11=1,1,IF(Q13="",1,R13)))</f>
        <v>-1</v>
      </c>
      <c r="R11">
        <f>IF(Q11="","",IF(R13="",-D11,Q13-D11*R13))</f>
        <v>3</v>
      </c>
      <c r="T11"/>
      <c r="W11" s="39"/>
    </row>
    <row r="12" spans="1:23">
      <c r="T12"/>
      <c r="W12" s="39"/>
    </row>
    <row r="13" spans="1:23">
      <c r="B13" s="16">
        <f>IF(SUM(H11)=0,"",F11)</f>
        <v>8</v>
      </c>
      <c r="C13" s="7" t="s">
        <v>9</v>
      </c>
      <c r="D13" s="2">
        <f>IF(SUM(H11)=0,"",INT(B13/F13))</f>
        <v>1</v>
      </c>
      <c r="E13" s="7" t="s">
        <v>11</v>
      </c>
      <c r="F13" s="15">
        <f>IF(SUM(H11)=0,"",H11)</f>
        <v>7</v>
      </c>
      <c r="G13" s="7" t="s">
        <v>10</v>
      </c>
      <c r="H13" s="9">
        <f>IF(SUM(H11)=0,"",MOD(B13,F13))</f>
        <v>1</v>
      </c>
      <c r="J13">
        <f t="shared" ref="J13" si="8">IF(SUM(H13)&gt;0,H13,"")</f>
        <v>1</v>
      </c>
      <c r="K13" t="str">
        <f t="shared" ref="K13" si="9">IF(SUM(H13)&gt;0,"=","")</f>
        <v>=</v>
      </c>
      <c r="L13" t="str">
        <f t="shared" ref="L13" si="10">IF(SUM(H13)&gt;0,B13&amp;SUBSTITUTE("-"&amp;D13&amp;"*"&amp;F13,"--","+"),"")</f>
        <v>8-1*7</v>
      </c>
      <c r="N13" t="str">
        <f t="shared" ref="N13" si="11">IF(SUM(H13)&gt;1,"Also:","")</f>
        <v/>
      </c>
      <c r="O13" t="str">
        <f t="shared" si="3"/>
        <v/>
      </c>
      <c r="Q13">
        <f>IF(SUM(H13)&lt;1,"",IF(H13=1,1,IF(Q15="",1,R15)))</f>
        <v>1</v>
      </c>
      <c r="R13">
        <f>IF(Q13="","",IF(R15="",-D13,Q15-D13*R15))</f>
        <v>-1</v>
      </c>
      <c r="T13"/>
      <c r="W13" s="39"/>
    </row>
    <row r="14" spans="1:23">
      <c r="T14"/>
      <c r="W14" s="39"/>
    </row>
    <row r="15" spans="1:23">
      <c r="B15" s="38">
        <f>IF(SUM(H13)=0,"",F13)</f>
        <v>7</v>
      </c>
      <c r="C15" s="7" t="str">
        <f>IF(B15="","","=")</f>
        <v>=</v>
      </c>
      <c r="D15" s="2">
        <f>IF(SUM(H13)=0,"",INT(B15/F15))</f>
        <v>7</v>
      </c>
      <c r="E15" s="7" t="str">
        <f>IF(B15="","","*")</f>
        <v>*</v>
      </c>
      <c r="F15" s="17">
        <f>IF(SUM(H13)=0,"",H13)</f>
        <v>1</v>
      </c>
      <c r="G15" s="7" t="str">
        <f>IF(B15="","","+")</f>
        <v>+</v>
      </c>
      <c r="H15" s="37">
        <f>IF(SUM(H13)=0,"",MOD(B15,F15))</f>
        <v>0</v>
      </c>
      <c r="J15" t="str">
        <f t="shared" ref="J15" si="12">IF(SUM(H15)&gt;0,H15,"")</f>
        <v/>
      </c>
      <c r="K15" t="str">
        <f t="shared" ref="K15" si="13">IF(SUM(H15)&gt;0,"=","")</f>
        <v/>
      </c>
      <c r="L15" t="str">
        <f t="shared" ref="L15" si="14">IF(SUM(H15)&gt;0,B15&amp;SUBSTITUTE("-"&amp;D15&amp;"*"&amp;F15,"--","+"),"")</f>
        <v/>
      </c>
      <c r="N15" t="str">
        <f t="shared" ref="N15" si="15">IF(SUM(H15)&gt;1,"Also:","")</f>
        <v/>
      </c>
      <c r="O15" t="str">
        <f t="shared" si="3"/>
        <v/>
      </c>
      <c r="Q15" t="str">
        <f>IF(SUM(H15)&lt;1,"",IF(H15=1,1,IF(Q17="",1,R17)))</f>
        <v/>
      </c>
      <c r="R15" t="str">
        <f>IF(Q15="","",IF(R17="",-D15,Q17-D15*R17))</f>
        <v/>
      </c>
      <c r="T15"/>
      <c r="W15" s="39"/>
    </row>
    <row r="16" spans="1:23">
      <c r="T16"/>
      <c r="W16" s="39"/>
    </row>
    <row r="17" spans="2:23">
      <c r="B17" s="40" t="str">
        <f t="shared" ref="B17" si="16">IF(SUM(H15)=0,"",F15)</f>
        <v/>
      </c>
      <c r="C17" s="18" t="str">
        <f t="shared" ref="C17" si="17">IF(B17="","","=")</f>
        <v/>
      </c>
      <c r="D17" s="40" t="str">
        <f t="shared" ref="D17" si="18">IF(SUM(H15)=0,"",INT(B17/F17))</f>
        <v/>
      </c>
      <c r="E17" s="18" t="str">
        <f t="shared" ref="E17" si="19">IF(B17="","","*")</f>
        <v/>
      </c>
      <c r="F17" s="41" t="str">
        <f t="shared" ref="F17" si="20">IF(SUM(H15)=0,"",H15)</f>
        <v/>
      </c>
      <c r="G17" s="18" t="str">
        <f t="shared" ref="G17" si="21">IF(B17="","","+")</f>
        <v/>
      </c>
      <c r="H17" s="18" t="str">
        <f t="shared" ref="H17" si="22">IF(SUM(H15)=0,"",MOD(B17,F17))</f>
        <v/>
      </c>
      <c r="J17" t="str">
        <f t="shared" ref="J17" si="23">IF(SUM(H17)&gt;0,H17,"")</f>
        <v/>
      </c>
      <c r="K17" t="str">
        <f t="shared" ref="K17" si="24">IF(SUM(H17)&gt;0,"=","")</f>
        <v/>
      </c>
      <c r="L17" t="str">
        <f t="shared" ref="L17" si="25">IF(SUM(H17)&gt;0,B17&amp;SUBSTITUTE("-"&amp;D17&amp;"*"&amp;F17,"--","+"),"")</f>
        <v/>
      </c>
      <c r="N17" t="str">
        <f t="shared" ref="N17" si="26">IF(SUM(H17)&gt;1,"Also:","")</f>
        <v/>
      </c>
      <c r="O17" t="str">
        <f t="shared" si="3"/>
        <v/>
      </c>
      <c r="Q17" t="str">
        <f>IF(SUM(H17)&lt;1,"",IF(H17=1,1,IF(Q19="",1,R19)))</f>
        <v/>
      </c>
      <c r="R17" t="str">
        <f>IF(Q17="","",IF(R19="",-D17,Q19-D17*R19))</f>
        <v/>
      </c>
      <c r="T17"/>
      <c r="W17" s="39"/>
    </row>
    <row r="18" spans="2:23">
      <c r="B18" s="42"/>
      <c r="C18" s="18"/>
      <c r="D18" s="18"/>
      <c r="E18" s="18"/>
      <c r="F18" s="18"/>
      <c r="G18" s="18"/>
      <c r="H18" s="18"/>
      <c r="T18"/>
      <c r="W18" s="39"/>
    </row>
    <row r="19" spans="2:23">
      <c r="B19" s="40" t="str">
        <f t="shared" ref="B19" si="27">IF(SUM(H17)=0,"",F17)</f>
        <v/>
      </c>
      <c r="C19" s="18" t="str">
        <f t="shared" ref="C19" si="28">IF(B19="","","=")</f>
        <v/>
      </c>
      <c r="D19" s="40" t="str">
        <f t="shared" ref="D19" si="29">IF(SUM(H17)=0,"",INT(B19/F19))</f>
        <v/>
      </c>
      <c r="E19" s="18" t="str">
        <f t="shared" ref="E19" si="30">IF(B19="","","*")</f>
        <v/>
      </c>
      <c r="F19" s="41" t="str">
        <f t="shared" ref="F19" si="31">IF(SUM(H17)=0,"",H17)</f>
        <v/>
      </c>
      <c r="G19" s="18" t="str">
        <f t="shared" ref="G19" si="32">IF(B19="","","+")</f>
        <v/>
      </c>
      <c r="H19" s="18" t="str">
        <f t="shared" ref="H19" si="33">IF(SUM(H17)=0,"",MOD(B19,F19))</f>
        <v/>
      </c>
      <c r="J19" t="str">
        <f>IF(SUM(H19)&gt;0,H19,"")</f>
        <v/>
      </c>
      <c r="K19" t="str">
        <f>IF(SUM(H19)&gt;0,"=","")</f>
        <v/>
      </c>
      <c r="L19" t="str">
        <f>IF(SUM(H19)&gt;0,B19&amp;SUBSTITUTE("-"&amp;D19&amp;"*"&amp;F19,"--","+"),"")</f>
        <v/>
      </c>
      <c r="N19" t="str">
        <f t="shared" ref="N19" si="34">IF(SUM(H19)&gt;1,"Also:","")</f>
        <v/>
      </c>
      <c r="O19" t="str">
        <f t="shared" si="3"/>
        <v/>
      </c>
      <c r="Q19" t="str">
        <f>IF(SUM(H19)&lt;1,"",IF(H19=1,1,IF(Q21="",1,R21)))</f>
        <v/>
      </c>
      <c r="R19" t="str">
        <f>IF(Q19="","",IF(R21="",-D19,Q21-D19*R21))</f>
        <v/>
      </c>
      <c r="T19"/>
      <c r="W19" s="39" t="str">
        <f>IF(I19=1,U19+1,"")</f>
        <v/>
      </c>
    </row>
    <row r="20" spans="2:23">
      <c r="B20" s="42"/>
      <c r="C20" s="18"/>
      <c r="D20" s="18"/>
      <c r="E20" s="18"/>
      <c r="F20" s="18"/>
      <c r="G20" s="18"/>
      <c r="H20" s="18"/>
    </row>
    <row r="21" spans="2:23">
      <c r="B21" s="40" t="str">
        <f t="shared" ref="B21" si="35">IF(SUM(H19)=0,"",F19)</f>
        <v/>
      </c>
      <c r="C21" s="18" t="str">
        <f t="shared" ref="C21" si="36">IF(B21="","","=")</f>
        <v/>
      </c>
      <c r="D21" s="40" t="str">
        <f t="shared" ref="D21" si="37">IF(SUM(H19)=0,"",INT(B21/F21))</f>
        <v/>
      </c>
      <c r="E21" s="18" t="str">
        <f t="shared" ref="E21" si="38">IF(B21="","","*")</f>
        <v/>
      </c>
      <c r="F21" s="41" t="str">
        <f t="shared" ref="F21" si="39">IF(SUM(H19)=0,"",H19)</f>
        <v/>
      </c>
      <c r="G21" s="18" t="str">
        <f t="shared" ref="G21" si="40">IF(B21="","","+")</f>
        <v/>
      </c>
      <c r="H21" s="18" t="str">
        <f t="shared" ref="H21" si="41">IF(SUM(H19)=0,"",MOD(B21,F21))</f>
        <v/>
      </c>
      <c r="N21" t="str">
        <f t="shared" ref="N21" si="42">IF(SUM(H21)&gt;1,"Also:","")</f>
        <v/>
      </c>
      <c r="O21" t="str">
        <f t="shared" si="3"/>
        <v/>
      </c>
      <c r="Q21" t="str">
        <f>IF(SUM(H21)&lt;1,"",IF(H21=1,1,IF(Q23="",1,R23)))</f>
        <v/>
      </c>
      <c r="R21" t="str">
        <f>IF(Q21="","",IF(R23="",-D21,Q23-D21*R23))</f>
        <v/>
      </c>
      <c r="V21" t="str">
        <f>IF(Q21=1,T21+1,"")</f>
        <v/>
      </c>
    </row>
    <row r="22" spans="2:23">
      <c r="B22" s="42"/>
      <c r="C22" s="18"/>
      <c r="D22" s="18"/>
      <c r="E22" s="18"/>
      <c r="F22" s="18"/>
      <c r="G22" s="18"/>
      <c r="H22" s="18"/>
    </row>
    <row r="23" spans="2:23">
      <c r="B23" s="40" t="str">
        <f t="shared" ref="B23" si="43">IF(SUM(H21)=0,"",F21)</f>
        <v/>
      </c>
      <c r="C23" s="18" t="str">
        <f t="shared" ref="C23:C75" si="44">IF(B23="","","=")</f>
        <v/>
      </c>
      <c r="D23" s="40" t="str">
        <f t="shared" ref="D23" si="45">IF(SUM(H21)=0,"",INT(B23/F23))</f>
        <v/>
      </c>
      <c r="E23" s="18" t="str">
        <f t="shared" ref="E23" si="46">IF(B23="","","*")</f>
        <v/>
      </c>
      <c r="F23" s="41" t="str">
        <f t="shared" ref="F23" si="47">IF(SUM(H21)=0,"",H21)</f>
        <v/>
      </c>
      <c r="G23" s="18" t="str">
        <f t="shared" ref="G23" si="48">IF(B23="","","+")</f>
        <v/>
      </c>
      <c r="H23" s="18" t="str">
        <f t="shared" ref="H23" si="49">IF(SUM(H21)=0,"",MOD(B23,F23))</f>
        <v/>
      </c>
      <c r="N23" t="str">
        <f t="shared" ref="N23" si="50">IF(SUM(H23)&gt;1,"Also:","")</f>
        <v/>
      </c>
      <c r="O23" t="str">
        <f t="shared" si="3"/>
        <v/>
      </c>
      <c r="Q23" t="str">
        <f>IF(SUM(H23)&lt;1,"",IF(H23=1,1,IF(Q25="",1,R25)))</f>
        <v/>
      </c>
      <c r="R23" t="str">
        <f>IF(Q23="","",IF(R25="",-D23,Q25-D23*R25))</f>
        <v/>
      </c>
    </row>
    <row r="24" spans="2:23">
      <c r="B24" s="42"/>
      <c r="C24" s="18"/>
      <c r="D24" s="18"/>
      <c r="E24" s="18"/>
      <c r="F24" s="18"/>
      <c r="G24" s="18"/>
      <c r="H24" s="18"/>
    </row>
    <row r="25" spans="2:23">
      <c r="B25" s="40" t="str">
        <f t="shared" ref="B25" si="51">IF(SUM(H23)=0,"",F23)</f>
        <v/>
      </c>
      <c r="C25" s="18" t="str">
        <f t="shared" si="44"/>
        <v/>
      </c>
      <c r="D25" s="40" t="str">
        <f t="shared" ref="D25" si="52">IF(SUM(H23)=0,"",INT(B25/F25))</f>
        <v/>
      </c>
      <c r="E25" s="18" t="str">
        <f t="shared" ref="E25" si="53">IF(B25="","","*")</f>
        <v/>
      </c>
      <c r="F25" s="41" t="str">
        <f t="shared" ref="F25" si="54">IF(SUM(H23)=0,"",H23)</f>
        <v/>
      </c>
      <c r="G25" s="18" t="str">
        <f t="shared" ref="G25" si="55">IF(B25="","","+")</f>
        <v/>
      </c>
      <c r="H25" s="18" t="str">
        <f t="shared" ref="H25" si="56">IF(SUM(H23)=0,"",MOD(B25,F25))</f>
        <v/>
      </c>
      <c r="N25" t="str">
        <f t="shared" ref="N25" si="57">IF(SUM(H25)&gt;1,"Also:","")</f>
        <v/>
      </c>
      <c r="O25" t="str">
        <f t="shared" si="3"/>
        <v/>
      </c>
      <c r="Q25" t="str">
        <f t="shared" ref="Q25" si="58">IF(SUM(H25)&lt;1,"",IF(H25=1,1,IF(Q27="",1,R27)))</f>
        <v/>
      </c>
      <c r="R25" t="str">
        <f t="shared" ref="R25" si="59">IF(Q25="","",IF(R27="",-D25,Q27-D25*R27))</f>
        <v/>
      </c>
    </row>
    <row r="26" spans="2:23">
      <c r="B26" s="42"/>
      <c r="C26" s="18"/>
      <c r="D26" s="18"/>
      <c r="E26" s="18"/>
      <c r="F26" s="18"/>
      <c r="G26" s="18"/>
      <c r="H26" s="18"/>
    </row>
    <row r="27" spans="2:23">
      <c r="B27" s="40" t="str">
        <f t="shared" ref="B27" si="60">IF(SUM(H25)=0,"",F25)</f>
        <v/>
      </c>
      <c r="C27" s="18" t="str">
        <f t="shared" si="44"/>
        <v/>
      </c>
      <c r="D27" s="40" t="str">
        <f t="shared" ref="D27" si="61">IF(SUM(H25)=0,"",INT(B27/F27))</f>
        <v/>
      </c>
      <c r="E27" s="18" t="str">
        <f t="shared" ref="E27" si="62">IF(B27="","","*")</f>
        <v/>
      </c>
      <c r="F27" s="41" t="str">
        <f t="shared" ref="F27" si="63">IF(SUM(H25)=0,"",H25)</f>
        <v/>
      </c>
      <c r="G27" s="18" t="str">
        <f t="shared" ref="G27" si="64">IF(B27="","","+")</f>
        <v/>
      </c>
      <c r="H27" s="18" t="str">
        <f t="shared" ref="H27" si="65">IF(SUM(H25)=0,"",MOD(B27,F27))</f>
        <v/>
      </c>
      <c r="N27" t="str">
        <f t="shared" ref="N27" si="66">IF(SUM(H27)&gt;1,"Also:","")</f>
        <v/>
      </c>
      <c r="O27" t="str">
        <f t="shared" si="3"/>
        <v/>
      </c>
      <c r="Q27" t="str">
        <f t="shared" ref="Q27" si="67">IF(SUM(H27)&lt;1,"",IF(H27=1,1,IF(Q29="",1,R29)))</f>
        <v/>
      </c>
      <c r="R27" t="str">
        <f t="shared" ref="R27" si="68">IF(Q27="","",IF(R29="",-D27,Q29-D27*R29))</f>
        <v/>
      </c>
    </row>
    <row r="28" spans="2:23">
      <c r="B28" s="42"/>
      <c r="C28" s="18"/>
      <c r="D28" s="18"/>
      <c r="E28" s="18"/>
      <c r="F28" s="18"/>
      <c r="G28" s="18"/>
      <c r="H28" s="18"/>
    </row>
    <row r="29" spans="2:23">
      <c r="B29" s="40" t="str">
        <f t="shared" ref="B29" si="69">IF(SUM(H27)=0,"",F27)</f>
        <v/>
      </c>
      <c r="C29" s="18" t="str">
        <f t="shared" si="44"/>
        <v/>
      </c>
      <c r="D29" s="40" t="str">
        <f t="shared" ref="D29" si="70">IF(SUM(H27)=0,"",INT(B29/F29))</f>
        <v/>
      </c>
      <c r="E29" s="18" t="str">
        <f t="shared" ref="E29" si="71">IF(B29="","","*")</f>
        <v/>
      </c>
      <c r="F29" s="41" t="str">
        <f t="shared" ref="F29" si="72">IF(SUM(H27)=0,"",H27)</f>
        <v/>
      </c>
      <c r="G29" s="18" t="str">
        <f t="shared" ref="G29" si="73">IF(B29="","","+")</f>
        <v/>
      </c>
      <c r="H29" s="18" t="str">
        <f t="shared" ref="H29" si="74">IF(SUM(H27)=0,"",MOD(B29,F29))</f>
        <v/>
      </c>
      <c r="N29" t="str">
        <f t="shared" ref="N29" si="75">IF(SUM(H29)&gt;1,"Also:","")</f>
        <v/>
      </c>
      <c r="O29" t="str">
        <f t="shared" si="3"/>
        <v/>
      </c>
      <c r="Q29" t="str">
        <f t="shared" ref="Q29" si="76">IF(SUM(H29)&lt;1,"",IF(H29=1,1,IF(Q31="",1,R31)))</f>
        <v/>
      </c>
      <c r="R29" t="str">
        <f t="shared" ref="R29" si="77">IF(Q29="","",IF(R31="",-D29,Q31-D29*R31))</f>
        <v/>
      </c>
    </row>
    <row r="30" spans="2:23">
      <c r="B30" s="42"/>
      <c r="C30" s="18"/>
      <c r="D30" s="18"/>
      <c r="E30" s="18"/>
      <c r="F30" s="18"/>
      <c r="G30" s="18"/>
      <c r="H30" s="18"/>
    </row>
    <row r="31" spans="2:23">
      <c r="B31" s="40" t="str">
        <f t="shared" ref="B31" si="78">IF(SUM(H29)=0,"",F29)</f>
        <v/>
      </c>
      <c r="C31" s="18" t="str">
        <f t="shared" si="44"/>
        <v/>
      </c>
      <c r="D31" s="40" t="str">
        <f t="shared" ref="D31" si="79">IF(SUM(H29)=0,"",INT(B31/F31))</f>
        <v/>
      </c>
      <c r="E31" s="18" t="str">
        <f t="shared" ref="E31" si="80">IF(B31="","","*")</f>
        <v/>
      </c>
      <c r="F31" s="41" t="str">
        <f t="shared" ref="F31" si="81">IF(SUM(H29)=0,"",H29)</f>
        <v/>
      </c>
      <c r="G31" s="18" t="str">
        <f t="shared" ref="G31" si="82">IF(B31="","","+")</f>
        <v/>
      </c>
      <c r="H31" s="18" t="str">
        <f t="shared" ref="H31" si="83">IF(SUM(H29)=0,"",MOD(B31,F31))</f>
        <v/>
      </c>
      <c r="N31" t="str">
        <f t="shared" ref="N31" si="84">IF(SUM(H31)&gt;1,"Also:","")</f>
        <v/>
      </c>
      <c r="O31" t="str">
        <f t="shared" si="3"/>
        <v/>
      </c>
      <c r="Q31" t="str">
        <f t="shared" ref="Q31" si="85">IF(SUM(H31)&lt;1,"",IF(H31=1,1,IF(Q33="",1,R33)))</f>
        <v/>
      </c>
      <c r="R31" t="str">
        <f t="shared" ref="R31" si="86">IF(Q31="","",IF(R33="",-D31,Q33-D31*R33))</f>
        <v/>
      </c>
    </row>
    <row r="32" spans="2:23">
      <c r="B32" s="42"/>
      <c r="C32" s="18"/>
      <c r="D32" s="18"/>
      <c r="E32" s="18"/>
      <c r="F32" s="18"/>
      <c r="G32" s="18"/>
      <c r="H32" s="18"/>
    </row>
    <row r="33" spans="2:18">
      <c r="B33" s="40" t="str">
        <f t="shared" ref="B33" si="87">IF(SUM(H31)=0,"",F31)</f>
        <v/>
      </c>
      <c r="C33" s="18" t="str">
        <f t="shared" si="44"/>
        <v/>
      </c>
      <c r="D33" s="40" t="str">
        <f t="shared" ref="D33" si="88">IF(SUM(H31)=0,"",INT(B33/F33))</f>
        <v/>
      </c>
      <c r="E33" s="18" t="str">
        <f t="shared" ref="E33" si="89">IF(B33="","","*")</f>
        <v/>
      </c>
      <c r="F33" s="41" t="str">
        <f t="shared" ref="F33" si="90">IF(SUM(H31)=0,"",H31)</f>
        <v/>
      </c>
      <c r="G33" s="18" t="str">
        <f t="shared" ref="G33" si="91">IF(B33="","","+")</f>
        <v/>
      </c>
      <c r="H33" s="18" t="str">
        <f t="shared" ref="H33" si="92">IF(SUM(H31)=0,"",MOD(B33,F33))</f>
        <v/>
      </c>
      <c r="N33" t="str">
        <f t="shared" ref="N33" si="93">IF(SUM(H33)&gt;1,"Also:","")</f>
        <v/>
      </c>
      <c r="O33" t="str">
        <f t="shared" si="3"/>
        <v/>
      </c>
      <c r="Q33" t="str">
        <f t="shared" ref="Q33" si="94">IF(SUM(H33)&lt;1,"",IF(H33=1,1,IF(Q35="",1,R35)))</f>
        <v/>
      </c>
      <c r="R33" t="str">
        <f t="shared" ref="R33" si="95">IF(Q33="","",IF(R35="",-D33,Q35-D33*R35))</f>
        <v/>
      </c>
    </row>
    <row r="34" spans="2:18">
      <c r="B34" s="42"/>
      <c r="C34" s="18"/>
      <c r="D34" s="18"/>
      <c r="E34" s="18"/>
      <c r="F34" s="18"/>
      <c r="G34" s="18"/>
      <c r="H34" s="18"/>
    </row>
    <row r="35" spans="2:18">
      <c r="B35" s="40" t="str">
        <f t="shared" ref="B35" si="96">IF(SUM(H33)=0,"",F33)</f>
        <v/>
      </c>
      <c r="C35" s="18" t="str">
        <f t="shared" si="44"/>
        <v/>
      </c>
      <c r="D35" s="40" t="str">
        <f t="shared" ref="D35" si="97">IF(SUM(H33)=0,"",INT(B35/F35))</f>
        <v/>
      </c>
      <c r="E35" s="18" t="str">
        <f t="shared" ref="E35" si="98">IF(B35="","","*")</f>
        <v/>
      </c>
      <c r="F35" s="41" t="str">
        <f t="shared" ref="F35" si="99">IF(SUM(H33)=0,"",H33)</f>
        <v/>
      </c>
      <c r="G35" s="18" t="str">
        <f t="shared" ref="G35" si="100">IF(B35="","","+")</f>
        <v/>
      </c>
      <c r="H35" s="18" t="str">
        <f t="shared" ref="H35" si="101">IF(SUM(H33)=0,"",MOD(B35,F35))</f>
        <v/>
      </c>
      <c r="N35" t="str">
        <f t="shared" ref="N35" si="102">IF(SUM(H35)&gt;1,"Also:","")</f>
        <v/>
      </c>
      <c r="O35" t="str">
        <f t="shared" si="3"/>
        <v/>
      </c>
      <c r="Q35" t="str">
        <f t="shared" ref="Q35" si="103">IF(SUM(H35)&lt;1,"",IF(H35=1,1,IF(Q37="",1,R37)))</f>
        <v/>
      </c>
      <c r="R35" t="str">
        <f t="shared" ref="R35" si="104">IF(Q35="","",IF(R37="",-D35,Q37-D35*R37))</f>
        <v/>
      </c>
    </row>
    <row r="36" spans="2:18">
      <c r="B36" s="42"/>
      <c r="C36" s="18"/>
      <c r="D36" s="18"/>
      <c r="E36" s="18"/>
      <c r="F36" s="18"/>
      <c r="G36" s="18"/>
      <c r="H36" s="18"/>
    </row>
    <row r="37" spans="2:18">
      <c r="B37" s="40" t="str">
        <f t="shared" ref="B37" si="105">IF(SUM(H35)=0,"",F35)</f>
        <v/>
      </c>
      <c r="C37" s="18" t="str">
        <f t="shared" si="44"/>
        <v/>
      </c>
      <c r="D37" s="40" t="str">
        <f t="shared" ref="D37" si="106">IF(SUM(H35)=0,"",INT(B37/F37))</f>
        <v/>
      </c>
      <c r="E37" s="18" t="str">
        <f t="shared" ref="E37" si="107">IF(B37="","","*")</f>
        <v/>
      </c>
      <c r="F37" s="41" t="str">
        <f t="shared" ref="F37" si="108">IF(SUM(H35)=0,"",H35)</f>
        <v/>
      </c>
      <c r="G37" s="18" t="str">
        <f t="shared" ref="G37" si="109">IF(B37="","","+")</f>
        <v/>
      </c>
      <c r="H37" s="18" t="str">
        <f t="shared" ref="H37" si="110">IF(SUM(H35)=0,"",MOD(B37,F37))</f>
        <v/>
      </c>
      <c r="N37" t="str">
        <f t="shared" ref="N37" si="111">IF(SUM(H37)&gt;1,"Also:","")</f>
        <v/>
      </c>
      <c r="O37" t="str">
        <f t="shared" si="3"/>
        <v/>
      </c>
      <c r="Q37" t="str">
        <f t="shared" ref="Q37" si="112">IF(SUM(H37)&lt;1,"",IF(H37=1,1,IF(Q39="",1,R39)))</f>
        <v/>
      </c>
      <c r="R37" t="str">
        <f t="shared" ref="R37" si="113">IF(Q37="","",IF(R39="",-D37,Q39-D37*R39))</f>
        <v/>
      </c>
    </row>
    <row r="38" spans="2:18">
      <c r="B38" s="42"/>
      <c r="C38" s="18"/>
      <c r="D38" s="18"/>
      <c r="E38" s="18"/>
      <c r="F38" s="18"/>
      <c r="G38" s="18"/>
      <c r="H38" s="18"/>
    </row>
    <row r="39" spans="2:18">
      <c r="B39" s="40" t="str">
        <f t="shared" ref="B39" si="114">IF(SUM(H37)=0,"",F37)</f>
        <v/>
      </c>
      <c r="C39" s="18" t="str">
        <f t="shared" si="44"/>
        <v/>
      </c>
      <c r="D39" s="40" t="str">
        <f t="shared" ref="D39" si="115">IF(SUM(H37)=0,"",INT(B39/F39))</f>
        <v/>
      </c>
      <c r="E39" s="18" t="str">
        <f t="shared" ref="E39" si="116">IF(B39="","","*")</f>
        <v/>
      </c>
      <c r="F39" s="41" t="str">
        <f t="shared" ref="F39" si="117">IF(SUM(H37)=0,"",H37)</f>
        <v/>
      </c>
      <c r="G39" s="18" t="str">
        <f t="shared" ref="G39" si="118">IF(B39="","","+")</f>
        <v/>
      </c>
      <c r="H39" s="18" t="str">
        <f t="shared" ref="H39" si="119">IF(SUM(H37)=0,"",MOD(B39,F39))</f>
        <v/>
      </c>
      <c r="N39" t="str">
        <f t="shared" ref="N39" si="120">IF(SUM(H39)&gt;1,"Also:","")</f>
        <v/>
      </c>
      <c r="O39" t="str">
        <f t="shared" si="3"/>
        <v/>
      </c>
      <c r="Q39" t="str">
        <f t="shared" ref="Q39" si="121">IF(SUM(H39)&lt;1,"",IF(H39=1,1,IF(Q41="",1,R41)))</f>
        <v/>
      </c>
      <c r="R39" t="str">
        <f t="shared" ref="R39" si="122">IF(Q39="","",IF(R41="",-D39,Q41-D39*R41))</f>
        <v/>
      </c>
    </row>
    <row r="40" spans="2:18">
      <c r="B40" s="42"/>
      <c r="C40" s="18"/>
      <c r="D40" s="18"/>
      <c r="E40" s="18"/>
      <c r="F40" s="18"/>
      <c r="G40" s="18"/>
      <c r="H40" s="18"/>
    </row>
    <row r="41" spans="2:18">
      <c r="B41" s="40" t="str">
        <f t="shared" ref="B41" si="123">IF(SUM(H39)=0,"",F39)</f>
        <v/>
      </c>
      <c r="C41" s="18" t="str">
        <f t="shared" si="44"/>
        <v/>
      </c>
      <c r="D41" s="40" t="str">
        <f t="shared" ref="D41" si="124">IF(SUM(H39)=0,"",INT(B41/F41))</f>
        <v/>
      </c>
      <c r="E41" s="18" t="str">
        <f t="shared" ref="E41" si="125">IF(B41="","","*")</f>
        <v/>
      </c>
      <c r="F41" s="41" t="str">
        <f t="shared" ref="F41" si="126">IF(SUM(H39)=0,"",H39)</f>
        <v/>
      </c>
      <c r="G41" s="18" t="str">
        <f t="shared" ref="G41" si="127">IF(B41="","","+")</f>
        <v/>
      </c>
      <c r="H41" s="18" t="str">
        <f t="shared" ref="H41" si="128">IF(SUM(H39)=0,"",MOD(B41,F41))</f>
        <v/>
      </c>
      <c r="N41" t="str">
        <f t="shared" ref="N41" si="129">IF(SUM(H41)&gt;1,"Also:","")</f>
        <v/>
      </c>
      <c r="O41" t="str">
        <f t="shared" si="3"/>
        <v/>
      </c>
      <c r="Q41" t="str">
        <f t="shared" ref="Q41" si="130">IF(SUM(H41)&lt;1,"",IF(H41=1,1,IF(Q43="",1,R43)))</f>
        <v/>
      </c>
      <c r="R41" t="str">
        <f t="shared" ref="R41" si="131">IF(Q41="","",IF(R43="",-D41,Q43-D41*R43))</f>
        <v/>
      </c>
    </row>
    <row r="42" spans="2:18">
      <c r="B42" s="42"/>
      <c r="C42" s="18"/>
      <c r="D42" s="18"/>
      <c r="E42" s="18"/>
      <c r="F42" s="18"/>
      <c r="G42" s="18"/>
      <c r="H42" s="18"/>
    </row>
    <row r="43" spans="2:18">
      <c r="B43" s="40" t="str">
        <f t="shared" ref="B43" si="132">IF(SUM(H41)=0,"",F41)</f>
        <v/>
      </c>
      <c r="C43" s="18" t="str">
        <f t="shared" si="44"/>
        <v/>
      </c>
      <c r="D43" s="40" t="str">
        <f t="shared" ref="D43" si="133">IF(SUM(H41)=0,"",INT(B43/F43))</f>
        <v/>
      </c>
      <c r="E43" s="18" t="str">
        <f t="shared" ref="E43" si="134">IF(B43="","","*")</f>
        <v/>
      </c>
      <c r="F43" s="41" t="str">
        <f t="shared" ref="F43" si="135">IF(SUM(H41)=0,"",H41)</f>
        <v/>
      </c>
      <c r="G43" s="18" t="str">
        <f t="shared" ref="G43" si="136">IF(B43="","","+")</f>
        <v/>
      </c>
      <c r="H43" s="18" t="str">
        <f t="shared" ref="H43" si="137">IF(SUM(H41)=0,"",MOD(B43,F43))</f>
        <v/>
      </c>
      <c r="N43" t="str">
        <f t="shared" ref="N43" si="138">IF(SUM(H43)&gt;1,"Also:","")</f>
        <v/>
      </c>
      <c r="O43" t="str">
        <f t="shared" si="3"/>
        <v/>
      </c>
      <c r="Q43" t="str">
        <f t="shared" ref="Q43" si="139">IF(SUM(H43)&lt;1,"",IF(H43=1,1,IF(Q45="",1,R45)))</f>
        <v/>
      </c>
      <c r="R43" t="str">
        <f t="shared" ref="R43" si="140">IF(Q43="","",IF(R45="",-D43,Q45-D43*R45))</f>
        <v/>
      </c>
    </row>
    <row r="44" spans="2:18">
      <c r="B44" s="42"/>
      <c r="C44" s="18"/>
      <c r="D44" s="18"/>
      <c r="E44" s="18"/>
      <c r="F44" s="18"/>
      <c r="G44" s="18"/>
      <c r="H44" s="18"/>
    </row>
    <row r="45" spans="2:18">
      <c r="B45" s="40" t="str">
        <f t="shared" ref="B45" si="141">IF(SUM(H43)=0,"",F43)</f>
        <v/>
      </c>
      <c r="C45" s="18" t="str">
        <f t="shared" si="44"/>
        <v/>
      </c>
      <c r="D45" s="40" t="str">
        <f t="shared" ref="D45" si="142">IF(SUM(H43)=0,"",INT(B45/F45))</f>
        <v/>
      </c>
      <c r="E45" s="18" t="str">
        <f t="shared" ref="E45" si="143">IF(B45="","","*")</f>
        <v/>
      </c>
      <c r="F45" s="41" t="str">
        <f t="shared" ref="F45" si="144">IF(SUM(H43)=0,"",H43)</f>
        <v/>
      </c>
      <c r="G45" s="18" t="str">
        <f t="shared" ref="G45" si="145">IF(B45="","","+")</f>
        <v/>
      </c>
      <c r="H45" s="18" t="str">
        <f t="shared" ref="H45" si="146">IF(SUM(H43)=0,"",MOD(B45,F45))</f>
        <v/>
      </c>
      <c r="N45" t="str">
        <f t="shared" ref="N45" si="147">IF(SUM(H45)&gt;1,"Also:","")</f>
        <v/>
      </c>
      <c r="O45" t="str">
        <f t="shared" si="3"/>
        <v/>
      </c>
      <c r="Q45" t="str">
        <f t="shared" ref="Q45" si="148">IF(SUM(H45)&lt;1,"",IF(H45=1,1,IF(Q47="",1,R47)))</f>
        <v/>
      </c>
      <c r="R45" t="str">
        <f t="shared" ref="R45" si="149">IF(Q45="","",IF(R47="",-D45,Q47-D45*R47))</f>
        <v/>
      </c>
    </row>
    <row r="46" spans="2:18">
      <c r="B46" s="42"/>
      <c r="C46" s="18"/>
      <c r="D46" s="18"/>
      <c r="E46" s="18"/>
      <c r="F46" s="18"/>
      <c r="G46" s="18"/>
      <c r="H46" s="18"/>
    </row>
    <row r="47" spans="2:18">
      <c r="B47" s="40" t="str">
        <f t="shared" ref="B47" si="150">IF(SUM(H45)=0,"",F45)</f>
        <v/>
      </c>
      <c r="C47" s="18" t="str">
        <f t="shared" si="44"/>
        <v/>
      </c>
      <c r="D47" s="40" t="str">
        <f t="shared" ref="D47" si="151">IF(SUM(H45)=0,"",INT(B47/F47))</f>
        <v/>
      </c>
      <c r="E47" s="18" t="str">
        <f t="shared" ref="E47" si="152">IF(B47="","","*")</f>
        <v/>
      </c>
      <c r="F47" s="41" t="str">
        <f t="shared" ref="F47" si="153">IF(SUM(H45)=0,"",H45)</f>
        <v/>
      </c>
      <c r="G47" s="18" t="str">
        <f t="shared" ref="G47" si="154">IF(B47="","","+")</f>
        <v/>
      </c>
      <c r="H47" s="18" t="str">
        <f t="shared" ref="H47" si="155">IF(SUM(H45)=0,"",MOD(B47,F47))</f>
        <v/>
      </c>
      <c r="N47" t="str">
        <f t="shared" ref="N47" si="156">IF(SUM(H47)&gt;1,"Also:","")</f>
        <v/>
      </c>
      <c r="O47" t="str">
        <f t="shared" si="3"/>
        <v/>
      </c>
      <c r="Q47" t="str">
        <f t="shared" ref="Q47" si="157">IF(SUM(H47)&lt;1,"",IF(H47=1,1,IF(Q49="",1,R49)))</f>
        <v/>
      </c>
      <c r="R47" t="str">
        <f t="shared" ref="R47" si="158">IF(Q47="","",IF(R49="",-D47,Q49-D47*R49))</f>
        <v/>
      </c>
    </row>
    <row r="48" spans="2:18">
      <c r="B48" s="42"/>
      <c r="C48" s="18"/>
      <c r="D48" s="18"/>
      <c r="E48" s="18"/>
      <c r="F48" s="18"/>
      <c r="G48" s="18"/>
      <c r="H48" s="18"/>
    </row>
    <row r="49" spans="2:18">
      <c r="B49" s="40" t="str">
        <f t="shared" ref="B49" si="159">IF(SUM(H47)=0,"",F47)</f>
        <v/>
      </c>
      <c r="C49" s="18" t="str">
        <f t="shared" si="44"/>
        <v/>
      </c>
      <c r="D49" s="40" t="str">
        <f t="shared" ref="D49" si="160">IF(SUM(H47)=0,"",INT(B49/F49))</f>
        <v/>
      </c>
      <c r="E49" s="18" t="str">
        <f t="shared" ref="E49" si="161">IF(B49="","","*")</f>
        <v/>
      </c>
      <c r="F49" s="41" t="str">
        <f t="shared" ref="F49" si="162">IF(SUM(H47)=0,"",H47)</f>
        <v/>
      </c>
      <c r="G49" s="18" t="str">
        <f t="shared" ref="G49" si="163">IF(B49="","","+")</f>
        <v/>
      </c>
      <c r="H49" s="18" t="str">
        <f t="shared" ref="H49" si="164">IF(SUM(H47)=0,"",MOD(B49,F49))</f>
        <v/>
      </c>
      <c r="N49" t="str">
        <f t="shared" ref="N49" si="165">IF(SUM(H49)&gt;1,"Also:","")</f>
        <v/>
      </c>
      <c r="O49" t="str">
        <f t="shared" si="3"/>
        <v/>
      </c>
      <c r="Q49" t="str">
        <f t="shared" ref="Q49" si="166">IF(SUM(H49)&lt;1,"",IF(H49=1,1,IF(Q51="",1,R51)))</f>
        <v/>
      </c>
      <c r="R49" t="str">
        <f t="shared" ref="R49" si="167">IF(Q49="","",IF(R51="",-D49,Q51-D49*R51))</f>
        <v/>
      </c>
    </row>
    <row r="50" spans="2:18">
      <c r="B50" s="42"/>
      <c r="C50" s="18"/>
      <c r="D50" s="18"/>
      <c r="E50" s="18"/>
      <c r="F50" s="18"/>
      <c r="G50" s="18"/>
      <c r="H50" s="18"/>
    </row>
    <row r="51" spans="2:18">
      <c r="B51" s="40" t="str">
        <f t="shared" ref="B51" si="168">IF(SUM(H49)=0,"",F49)</f>
        <v/>
      </c>
      <c r="C51" s="18" t="str">
        <f t="shared" si="44"/>
        <v/>
      </c>
      <c r="D51" s="40" t="str">
        <f t="shared" ref="D51" si="169">IF(SUM(H49)=0,"",INT(B51/F51))</f>
        <v/>
      </c>
      <c r="E51" s="18" t="str">
        <f t="shared" ref="E51" si="170">IF(B51="","","*")</f>
        <v/>
      </c>
      <c r="F51" s="41" t="str">
        <f t="shared" ref="F51" si="171">IF(SUM(H49)=0,"",H49)</f>
        <v/>
      </c>
      <c r="G51" s="18" t="str">
        <f t="shared" ref="G51" si="172">IF(B51="","","+")</f>
        <v/>
      </c>
      <c r="H51" s="18" t="str">
        <f t="shared" ref="H51" si="173">IF(SUM(H49)=0,"",MOD(B51,F51))</f>
        <v/>
      </c>
      <c r="N51" t="str">
        <f t="shared" ref="N51" si="174">IF(SUM(H51)&gt;1,"Also:","")</f>
        <v/>
      </c>
      <c r="O51" t="str">
        <f t="shared" si="3"/>
        <v/>
      </c>
      <c r="Q51" t="str">
        <f t="shared" ref="Q51" si="175">IF(SUM(H51)&lt;1,"",IF(H51=1,1,IF(Q53="",1,R53)))</f>
        <v/>
      </c>
      <c r="R51" t="str">
        <f t="shared" ref="R51" si="176">IF(Q51="","",IF(R53="",-D51,Q53-D51*R53))</f>
        <v/>
      </c>
    </row>
    <row r="52" spans="2:18">
      <c r="B52" s="42"/>
      <c r="C52" s="18"/>
      <c r="D52" s="18"/>
      <c r="E52" s="18"/>
      <c r="F52" s="18"/>
      <c r="G52" s="18"/>
      <c r="H52" s="18"/>
    </row>
    <row r="53" spans="2:18">
      <c r="B53" s="40" t="str">
        <f t="shared" ref="B53" si="177">IF(SUM(H51)=0,"",F51)</f>
        <v/>
      </c>
      <c r="C53" s="18" t="str">
        <f t="shared" si="44"/>
        <v/>
      </c>
      <c r="D53" s="40" t="str">
        <f t="shared" ref="D53" si="178">IF(SUM(H51)=0,"",INT(B53/F53))</f>
        <v/>
      </c>
      <c r="E53" s="18" t="str">
        <f t="shared" ref="E53" si="179">IF(B53="","","*")</f>
        <v/>
      </c>
      <c r="F53" s="41" t="str">
        <f t="shared" ref="F53" si="180">IF(SUM(H51)=0,"",H51)</f>
        <v/>
      </c>
      <c r="G53" s="18" t="str">
        <f t="shared" ref="G53" si="181">IF(B53="","","+")</f>
        <v/>
      </c>
      <c r="H53" s="18" t="str">
        <f t="shared" ref="H53" si="182">IF(SUM(H51)=0,"",MOD(B53,F53))</f>
        <v/>
      </c>
      <c r="N53" t="str">
        <f t="shared" ref="N53" si="183">IF(SUM(H53)&gt;1,"Also:","")</f>
        <v/>
      </c>
      <c r="O53" t="str">
        <f t="shared" si="3"/>
        <v/>
      </c>
      <c r="Q53" t="str">
        <f t="shared" ref="Q53" si="184">IF(SUM(H53)&lt;1,"",IF(H53=1,1,IF(Q55="",1,R55)))</f>
        <v/>
      </c>
      <c r="R53" t="str">
        <f t="shared" ref="R53" si="185">IF(Q53="","",IF(R55="",-D53,Q55-D53*R55))</f>
        <v/>
      </c>
    </row>
    <row r="54" spans="2:18">
      <c r="B54" s="42"/>
      <c r="C54" s="18"/>
      <c r="D54" s="18"/>
      <c r="E54" s="18"/>
      <c r="F54" s="18"/>
      <c r="G54" s="18"/>
      <c r="H54" s="18"/>
    </row>
    <row r="55" spans="2:18">
      <c r="B55" s="40" t="str">
        <f t="shared" ref="B55" si="186">IF(SUM(H53)=0,"",F53)</f>
        <v/>
      </c>
      <c r="C55" s="18" t="str">
        <f t="shared" si="44"/>
        <v/>
      </c>
      <c r="D55" s="40" t="str">
        <f t="shared" ref="D55" si="187">IF(SUM(H53)=0,"",INT(B55/F55))</f>
        <v/>
      </c>
      <c r="E55" s="18" t="str">
        <f t="shared" ref="E55" si="188">IF(B55="","","*")</f>
        <v/>
      </c>
      <c r="F55" s="41" t="str">
        <f t="shared" ref="F55" si="189">IF(SUM(H53)=0,"",H53)</f>
        <v/>
      </c>
      <c r="G55" s="18" t="str">
        <f t="shared" ref="G55" si="190">IF(B55="","","+")</f>
        <v/>
      </c>
      <c r="H55" s="18" t="str">
        <f t="shared" ref="H55" si="191">IF(SUM(H53)=0,"",MOD(B55,F55))</f>
        <v/>
      </c>
      <c r="N55" t="str">
        <f t="shared" ref="N55" si="192">IF(SUM(H55)&gt;1,"Also:","")</f>
        <v/>
      </c>
      <c r="O55" t="str">
        <f t="shared" si="3"/>
        <v/>
      </c>
      <c r="Q55" t="str">
        <f t="shared" ref="Q55" si="193">IF(SUM(H55)&lt;1,"",IF(H55=1,1,IF(Q57="",1,R57)))</f>
        <v/>
      </c>
      <c r="R55" t="str">
        <f t="shared" ref="R55" si="194">IF(Q55="","",IF(R57="",-D55,Q57-D55*R57))</f>
        <v/>
      </c>
    </row>
    <row r="56" spans="2:18">
      <c r="B56" s="42"/>
      <c r="C56" s="18"/>
      <c r="D56" s="18"/>
      <c r="E56" s="18"/>
      <c r="F56" s="18"/>
      <c r="G56" s="18"/>
      <c r="H56" s="18"/>
    </row>
    <row r="57" spans="2:18">
      <c r="B57" s="40" t="str">
        <f t="shared" ref="B57" si="195">IF(SUM(H55)=0,"",F55)</f>
        <v/>
      </c>
      <c r="C57" s="18" t="str">
        <f t="shared" si="44"/>
        <v/>
      </c>
      <c r="D57" s="40" t="str">
        <f t="shared" ref="D57" si="196">IF(SUM(H55)=0,"",INT(B57/F57))</f>
        <v/>
      </c>
      <c r="E57" s="18" t="str">
        <f t="shared" ref="E57" si="197">IF(B57="","","*")</f>
        <v/>
      </c>
      <c r="F57" s="41" t="str">
        <f t="shared" ref="F57" si="198">IF(SUM(H55)=0,"",H55)</f>
        <v/>
      </c>
      <c r="G57" s="18" t="str">
        <f t="shared" ref="G57" si="199">IF(B57="","","+")</f>
        <v/>
      </c>
      <c r="H57" s="18" t="str">
        <f t="shared" ref="H57" si="200">IF(SUM(H55)=0,"",MOD(B57,F57))</f>
        <v/>
      </c>
      <c r="N57" t="str">
        <f t="shared" ref="N57" si="201">IF(SUM(H57)&gt;1,"Also:","")</f>
        <v/>
      </c>
      <c r="O57" t="str">
        <f t="shared" si="3"/>
        <v/>
      </c>
      <c r="Q57" t="str">
        <f t="shared" ref="Q57" si="202">IF(SUM(H57)&lt;1,"",IF(H57=1,1,IF(Q59="",1,R59)))</f>
        <v/>
      </c>
      <c r="R57" t="str">
        <f t="shared" ref="R57" si="203">IF(Q57="","",IF(R59="",-D57,Q59-D57*R59))</f>
        <v/>
      </c>
    </row>
    <row r="58" spans="2:18">
      <c r="B58" s="42"/>
      <c r="C58" s="18"/>
      <c r="D58" s="18"/>
      <c r="E58" s="18"/>
      <c r="F58" s="18"/>
      <c r="G58" s="18"/>
      <c r="H58" s="18"/>
    </row>
    <row r="59" spans="2:18">
      <c r="B59" s="40" t="str">
        <f t="shared" ref="B59" si="204">IF(SUM(H57)=0,"",F57)</f>
        <v/>
      </c>
      <c r="C59" s="18" t="str">
        <f t="shared" si="44"/>
        <v/>
      </c>
      <c r="D59" s="40" t="str">
        <f t="shared" ref="D59" si="205">IF(SUM(H57)=0,"",INT(B59/F59))</f>
        <v/>
      </c>
      <c r="E59" s="18" t="str">
        <f t="shared" ref="E59" si="206">IF(B59="","","*")</f>
        <v/>
      </c>
      <c r="F59" s="41" t="str">
        <f t="shared" ref="F59" si="207">IF(SUM(H57)=0,"",H57)</f>
        <v/>
      </c>
      <c r="G59" s="18" t="str">
        <f t="shared" ref="G59" si="208">IF(B59="","","+")</f>
        <v/>
      </c>
      <c r="H59" s="18" t="str">
        <f t="shared" ref="H59" si="209">IF(SUM(H57)=0,"",MOD(B59,F59))</f>
        <v/>
      </c>
      <c r="N59" t="str">
        <f t="shared" ref="N59" si="210">IF(SUM(H59)&gt;1,"Also:","")</f>
        <v/>
      </c>
      <c r="O59" t="str">
        <f t="shared" si="3"/>
        <v/>
      </c>
      <c r="Q59" t="str">
        <f t="shared" ref="Q59" si="211">IF(SUM(H59)&lt;1,"",IF(H59=1,1,IF(Q61="",1,R61)))</f>
        <v/>
      </c>
      <c r="R59" t="str">
        <f t="shared" ref="R59" si="212">IF(Q59="","",IF(R61="",-D59,Q61-D59*R61))</f>
        <v/>
      </c>
    </row>
    <row r="60" spans="2:18">
      <c r="B60" s="42"/>
      <c r="C60" s="18"/>
      <c r="D60" s="18"/>
      <c r="E60" s="18"/>
      <c r="F60" s="18"/>
      <c r="G60" s="18"/>
      <c r="H60" s="18"/>
    </row>
    <row r="61" spans="2:18">
      <c r="B61" s="40" t="str">
        <f t="shared" ref="B61" si="213">IF(SUM(H59)=0,"",F59)</f>
        <v/>
      </c>
      <c r="C61" s="18" t="str">
        <f t="shared" si="44"/>
        <v/>
      </c>
      <c r="D61" s="40" t="str">
        <f t="shared" ref="D61" si="214">IF(SUM(H59)=0,"",INT(B61/F61))</f>
        <v/>
      </c>
      <c r="E61" s="18" t="str">
        <f t="shared" ref="E61" si="215">IF(B61="","","*")</f>
        <v/>
      </c>
      <c r="F61" s="41" t="str">
        <f t="shared" ref="F61" si="216">IF(SUM(H59)=0,"",H59)</f>
        <v/>
      </c>
      <c r="G61" s="18" t="str">
        <f t="shared" ref="G61" si="217">IF(B61="","","+")</f>
        <v/>
      </c>
      <c r="H61" s="18" t="str">
        <f t="shared" ref="H61" si="218">IF(SUM(H59)=0,"",MOD(B61,F61))</f>
        <v/>
      </c>
      <c r="N61" t="str">
        <f t="shared" ref="N61" si="219">IF(SUM(H61)&gt;1,"Also:","")</f>
        <v/>
      </c>
      <c r="O61" t="str">
        <f t="shared" si="3"/>
        <v/>
      </c>
      <c r="Q61" t="str">
        <f t="shared" ref="Q61" si="220">IF(SUM(H61)&lt;1,"",IF(H61=1,1,IF(Q63="",1,R63)))</f>
        <v/>
      </c>
      <c r="R61" t="str">
        <f t="shared" ref="R61" si="221">IF(Q61="","",IF(R63="",-D61,Q63-D61*R63))</f>
        <v/>
      </c>
    </row>
    <row r="62" spans="2:18">
      <c r="B62" s="42"/>
      <c r="C62" s="18"/>
      <c r="D62" s="18"/>
      <c r="E62" s="18"/>
      <c r="F62" s="18"/>
      <c r="G62" s="18"/>
      <c r="H62" s="18"/>
    </row>
    <row r="63" spans="2:18">
      <c r="B63" s="40" t="str">
        <f t="shared" ref="B63" si="222">IF(SUM(H61)=0,"",F61)</f>
        <v/>
      </c>
      <c r="C63" s="18" t="str">
        <f t="shared" si="44"/>
        <v/>
      </c>
      <c r="D63" s="40" t="str">
        <f t="shared" ref="D63" si="223">IF(SUM(H61)=0,"",INT(B63/F63))</f>
        <v/>
      </c>
      <c r="E63" s="18" t="str">
        <f t="shared" ref="E63" si="224">IF(B63="","","*")</f>
        <v/>
      </c>
      <c r="F63" s="41" t="str">
        <f t="shared" ref="F63" si="225">IF(SUM(H61)=0,"",H61)</f>
        <v/>
      </c>
      <c r="G63" s="18" t="str">
        <f t="shared" ref="G63" si="226">IF(B63="","","+")</f>
        <v/>
      </c>
      <c r="H63" s="18" t="str">
        <f t="shared" ref="H63" si="227">IF(SUM(H61)=0,"",MOD(B63,F63))</f>
        <v/>
      </c>
      <c r="N63" t="str">
        <f t="shared" ref="N63" si="228">IF(SUM(H63)&gt;1,"Also:","")</f>
        <v/>
      </c>
      <c r="O63" t="str">
        <f t="shared" si="3"/>
        <v/>
      </c>
      <c r="Q63" t="str">
        <f t="shared" ref="Q63" si="229">IF(SUM(H63)&lt;1,"",IF(H63=1,1,IF(Q65="",1,R65)))</f>
        <v/>
      </c>
      <c r="R63" t="str">
        <f t="shared" ref="R63" si="230">IF(Q63="","",IF(R65="",-D63,Q65-D63*R65))</f>
        <v/>
      </c>
    </row>
    <row r="64" spans="2:18">
      <c r="B64" s="42"/>
      <c r="C64" s="18"/>
      <c r="D64" s="18"/>
      <c r="E64" s="18"/>
      <c r="F64" s="18"/>
      <c r="G64" s="18"/>
      <c r="H64" s="18"/>
    </row>
    <row r="65" spans="1:18">
      <c r="B65" s="40" t="str">
        <f t="shared" ref="B65" si="231">IF(SUM(H63)=0,"",F63)</f>
        <v/>
      </c>
      <c r="C65" s="18" t="str">
        <f t="shared" si="44"/>
        <v/>
      </c>
      <c r="D65" s="40" t="str">
        <f t="shared" ref="D65" si="232">IF(SUM(H63)=0,"",INT(B65/F65))</f>
        <v/>
      </c>
      <c r="E65" s="18" t="str">
        <f t="shared" ref="E65" si="233">IF(B65="","","*")</f>
        <v/>
      </c>
      <c r="F65" s="41" t="str">
        <f t="shared" ref="F65" si="234">IF(SUM(H63)=0,"",H63)</f>
        <v/>
      </c>
      <c r="G65" s="18" t="str">
        <f t="shared" ref="G65" si="235">IF(B65="","","+")</f>
        <v/>
      </c>
      <c r="H65" s="18" t="str">
        <f t="shared" ref="H65" si="236">IF(SUM(H63)=0,"",MOD(B65,F65))</f>
        <v/>
      </c>
      <c r="N65" t="str">
        <f t="shared" ref="N65" si="237">IF(SUM(H65)&gt;1,"Also:","")</f>
        <v/>
      </c>
      <c r="O65" t="str">
        <f t="shared" si="3"/>
        <v/>
      </c>
      <c r="Q65" t="str">
        <f t="shared" ref="Q65" si="238">IF(SUM(H65)&lt;1,"",IF(H65=1,1,IF(Q67="",1,R67)))</f>
        <v/>
      </c>
      <c r="R65" t="str">
        <f t="shared" ref="R65" si="239">IF(Q65="","",IF(R67="",-D65,Q67-D65*R67))</f>
        <v/>
      </c>
    </row>
    <row r="66" spans="1:18">
      <c r="B66" s="42"/>
      <c r="C66" s="18"/>
      <c r="D66" s="18"/>
      <c r="E66" s="18"/>
      <c r="F66" s="18"/>
      <c r="G66" s="18"/>
      <c r="H66" s="18"/>
    </row>
    <row r="67" spans="1:18">
      <c r="B67" s="40" t="str">
        <f t="shared" ref="B67" si="240">IF(SUM(H65)=0,"",F65)</f>
        <v/>
      </c>
      <c r="C67" s="18" t="str">
        <f t="shared" si="44"/>
        <v/>
      </c>
      <c r="D67" s="40" t="str">
        <f t="shared" ref="D67" si="241">IF(SUM(H65)=0,"",INT(B67/F67))</f>
        <v/>
      </c>
      <c r="E67" s="18" t="str">
        <f t="shared" ref="E67" si="242">IF(B67="","","*")</f>
        <v/>
      </c>
      <c r="F67" s="41" t="str">
        <f t="shared" ref="F67" si="243">IF(SUM(H65)=0,"",H65)</f>
        <v/>
      </c>
      <c r="G67" s="18" t="str">
        <f t="shared" ref="G67" si="244">IF(B67="","","+")</f>
        <v/>
      </c>
      <c r="H67" s="18" t="str">
        <f t="shared" ref="H67" si="245">IF(SUM(H65)=0,"",MOD(B67,F67))</f>
        <v/>
      </c>
      <c r="N67" t="str">
        <f t="shared" ref="N67" si="246">IF(SUM(H67)&gt;1,"Also:","")</f>
        <v/>
      </c>
      <c r="O67" t="str">
        <f t="shared" si="3"/>
        <v/>
      </c>
      <c r="Q67" t="str">
        <f t="shared" ref="Q67" si="247">IF(SUM(H67)&lt;1,"",IF(H67=1,1,IF(Q69="",1,R69)))</f>
        <v/>
      </c>
      <c r="R67" t="str">
        <f t="shared" ref="R67" si="248">IF(Q67="","",IF(R69="",-D67,Q69-D67*R69))</f>
        <v/>
      </c>
    </row>
    <row r="68" spans="1:18">
      <c r="B68" s="42"/>
      <c r="C68" s="18"/>
      <c r="D68" s="18"/>
      <c r="E68" s="18"/>
      <c r="F68" s="18"/>
      <c r="G68" s="18"/>
      <c r="H68" s="18"/>
    </row>
    <row r="69" spans="1:18">
      <c r="B69" s="40" t="str">
        <f t="shared" ref="B69" si="249">IF(SUM(H67)=0,"",F67)</f>
        <v/>
      </c>
      <c r="C69" s="18" t="str">
        <f t="shared" si="44"/>
        <v/>
      </c>
      <c r="D69" s="40" t="str">
        <f t="shared" ref="D69" si="250">IF(SUM(H67)=0,"",INT(B69/F69))</f>
        <v/>
      </c>
      <c r="E69" s="18" t="str">
        <f t="shared" ref="E69" si="251">IF(B69="","","*")</f>
        <v/>
      </c>
      <c r="F69" s="41" t="str">
        <f t="shared" ref="F69" si="252">IF(SUM(H67)=0,"",H67)</f>
        <v/>
      </c>
      <c r="G69" s="18" t="str">
        <f t="shared" ref="G69" si="253">IF(B69="","","+")</f>
        <v/>
      </c>
      <c r="H69" s="18" t="str">
        <f t="shared" ref="H69" si="254">IF(SUM(H67)=0,"",MOD(B69,F69))</f>
        <v/>
      </c>
      <c r="N69" t="str">
        <f t="shared" ref="N69" si="255">IF(SUM(H69)&gt;1,"Also:","")</f>
        <v/>
      </c>
      <c r="O69" t="str">
        <f t="shared" si="3"/>
        <v/>
      </c>
      <c r="Q69" t="str">
        <f t="shared" ref="Q69" si="256">IF(SUM(H69)&lt;1,"",IF(H69=1,1,IF(Q71="",1,R71)))</f>
        <v/>
      </c>
      <c r="R69" t="str">
        <f t="shared" ref="R69" si="257">IF(Q69="","",IF(R71="",-D69,Q71-D69*R71))</f>
        <v/>
      </c>
    </row>
    <row r="70" spans="1:18">
      <c r="B70" s="42"/>
      <c r="C70" s="18"/>
      <c r="D70" s="18"/>
      <c r="E70" s="18"/>
      <c r="F70" s="18"/>
      <c r="G70" s="18"/>
      <c r="H70" s="18"/>
    </row>
    <row r="71" spans="1:18">
      <c r="B71" s="40" t="str">
        <f t="shared" ref="B71" si="258">IF(SUM(H69)=0,"",F69)</f>
        <v/>
      </c>
      <c r="C71" s="18" t="str">
        <f t="shared" si="44"/>
        <v/>
      </c>
      <c r="D71" s="40" t="str">
        <f t="shared" ref="D71" si="259">IF(SUM(H69)=0,"",INT(B71/F71))</f>
        <v/>
      </c>
      <c r="E71" s="18" t="str">
        <f t="shared" ref="E71" si="260">IF(B71="","","*")</f>
        <v/>
      </c>
      <c r="F71" s="41" t="str">
        <f t="shared" ref="F71" si="261">IF(SUM(H69)=0,"",H69)</f>
        <v/>
      </c>
      <c r="G71" s="18" t="str">
        <f t="shared" ref="G71" si="262">IF(B71="","","+")</f>
        <v/>
      </c>
      <c r="H71" s="18" t="str">
        <f t="shared" ref="H71" si="263">IF(SUM(H69)=0,"",MOD(B71,F71))</f>
        <v/>
      </c>
      <c r="N71" t="str">
        <f t="shared" ref="N71" si="264">IF(SUM(H71)&gt;1,"Also:","")</f>
        <v/>
      </c>
      <c r="O71" t="str">
        <f t="shared" si="3"/>
        <v/>
      </c>
      <c r="Q71" t="str">
        <f t="shared" ref="Q71" si="265">IF(SUM(H71)&lt;1,"",IF(H71=1,1,IF(Q73="",1,R73)))</f>
        <v/>
      </c>
      <c r="R71" t="str">
        <f t="shared" ref="R71" si="266">IF(Q71="","",IF(R73="",-D71,Q73-D71*R73))</f>
        <v/>
      </c>
    </row>
    <row r="72" spans="1:18">
      <c r="B72" s="42"/>
      <c r="C72" s="18"/>
      <c r="D72" s="18"/>
      <c r="E72" s="18"/>
      <c r="F72" s="18"/>
      <c r="G72" s="18"/>
      <c r="H72" s="18"/>
    </row>
    <row r="73" spans="1:18">
      <c r="B73" s="40" t="str">
        <f t="shared" ref="B73" si="267">IF(SUM(H71)=0,"",F71)</f>
        <v/>
      </c>
      <c r="C73" s="18" t="str">
        <f t="shared" si="44"/>
        <v/>
      </c>
      <c r="D73" s="40" t="str">
        <f t="shared" ref="D73" si="268">IF(SUM(H71)=0,"",INT(B73/F73))</f>
        <v/>
      </c>
      <c r="E73" s="18" t="str">
        <f t="shared" ref="E73" si="269">IF(B73="","","*")</f>
        <v/>
      </c>
      <c r="F73" s="41" t="str">
        <f t="shared" ref="F73" si="270">IF(SUM(H71)=0,"",H71)</f>
        <v/>
      </c>
      <c r="G73" s="18" t="str">
        <f t="shared" ref="G73" si="271">IF(B73="","","+")</f>
        <v/>
      </c>
      <c r="H73" s="18" t="str">
        <f t="shared" ref="H73" si="272">IF(SUM(H71)=0,"",MOD(B73,F73))</f>
        <v/>
      </c>
      <c r="N73" t="str">
        <f t="shared" ref="N73" si="273">IF(SUM(H73)&gt;1,"Also:","")</f>
        <v/>
      </c>
      <c r="O73" t="str">
        <f t="shared" ref="O73:O75" si="274">IF(SUM(H73)&gt;1,SUBSTITUTE("1 = "&amp;Q75&amp;"*"&amp;B75&amp;"+"&amp;R75&amp;"*("&amp;L73&amp;") = "&amp;Q73&amp;"*"&amp;B73&amp;"+"&amp;R73&amp;"*"&amp;F73,"+-","-"),"")</f>
        <v/>
      </c>
      <c r="Q73" t="str">
        <f t="shared" ref="Q73" si="275">IF(SUM(H73)&lt;1,"",IF(H73=1,1,IF(Q75="",1,R75)))</f>
        <v/>
      </c>
      <c r="R73" t="str">
        <f t="shared" ref="R73" si="276">IF(Q73="","",IF(R75="",-D73,Q75-D73*R75))</f>
        <v/>
      </c>
    </row>
    <row r="74" spans="1:18">
      <c r="B74" s="42"/>
      <c r="C74" s="18"/>
      <c r="D74" s="18"/>
      <c r="E74" s="18"/>
      <c r="F74" s="18"/>
      <c r="G74" s="18"/>
      <c r="H74" s="18"/>
    </row>
    <row r="75" spans="1:18">
      <c r="A75" s="52"/>
      <c r="B75" s="53" t="str">
        <f t="shared" ref="B75" si="277">IF(SUM(H73)=0,"",F73)</f>
        <v/>
      </c>
      <c r="C75" s="54" t="str">
        <f t="shared" si="44"/>
        <v/>
      </c>
      <c r="D75" s="53" t="str">
        <f t="shared" ref="D75" si="278">IF(SUM(H73)=0,"",INT(B75/F75))</f>
        <v/>
      </c>
      <c r="E75" s="54" t="str">
        <f t="shared" ref="E75" si="279">IF(B75="","","*")</f>
        <v/>
      </c>
      <c r="F75" s="55" t="str">
        <f t="shared" ref="F75" si="280">IF(SUM(H73)=0,"",H73)</f>
        <v/>
      </c>
      <c r="G75" s="54" t="str">
        <f t="shared" ref="G75" si="281">IF(B75="","","+")</f>
        <v/>
      </c>
      <c r="H75" s="54" t="str">
        <f t="shared" ref="H75" si="282">IF(SUM(H73)=0,"",MOD(B75,F75))</f>
        <v/>
      </c>
      <c r="I75" s="52"/>
      <c r="J75" s="52"/>
      <c r="K75" s="52"/>
      <c r="L75" s="52"/>
      <c r="M75" s="58"/>
      <c r="N75" s="52" t="str">
        <f t="shared" ref="N75" si="283">IF(SUM(H75)&gt;1,"Also:","")</f>
        <v/>
      </c>
      <c r="O75" s="52" t="str">
        <f t="shared" si="274"/>
        <v/>
      </c>
      <c r="P75" s="52"/>
      <c r="Q75" s="52" t="str">
        <f t="shared" ref="Q75" si="284">IF(SUM(H75)&lt;1,"",IF(H75=1,1,IF(Q77="",1,R77)))</f>
        <v/>
      </c>
      <c r="R75" s="52" t="str">
        <f t="shared" ref="R75" si="285">IF(Q75="","",IF(R77="",-D75,Q77-D75*R77))</f>
        <v/>
      </c>
    </row>
    <row r="76" spans="1:18">
      <c r="B76" s="42"/>
      <c r="C76" s="18"/>
      <c r="D76" s="18"/>
      <c r="E76" s="18"/>
      <c r="F76" s="18"/>
      <c r="G76" s="18"/>
      <c r="H76" s="18"/>
    </row>
  </sheetData>
  <mergeCells count="1">
    <mergeCell ref="A1:H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8"/>
  <sheetViews>
    <sheetView workbookViewId="0">
      <selection activeCell="D7" sqref="D7"/>
    </sheetView>
  </sheetViews>
  <sheetFormatPr baseColWidth="10" defaultRowHeight="14.25"/>
  <cols>
    <col min="1" max="1" width="20.73046875" customWidth="1"/>
    <col min="2" max="2" width="24.3984375" customWidth="1"/>
    <col min="3" max="3" width="21.59765625" customWidth="1"/>
    <col min="4" max="4" width="18.73046875" customWidth="1"/>
    <col min="5" max="5" width="6.3984375" customWidth="1"/>
    <col min="6" max="7" width="10.73046875" customWidth="1"/>
    <col min="8" max="8" width="10.73046875" style="8" customWidth="1"/>
  </cols>
  <sheetData>
    <row r="1" spans="1:6">
      <c r="A1" s="6" t="s">
        <v>38</v>
      </c>
      <c r="B1" s="6"/>
      <c r="C1" s="6"/>
    </row>
    <row r="3" spans="1:6">
      <c r="A3" s="3" t="s">
        <v>13</v>
      </c>
      <c r="B3" s="4" t="s">
        <v>3</v>
      </c>
      <c r="C3" s="1">
        <v>73</v>
      </c>
    </row>
    <row r="4" spans="1:6">
      <c r="B4" s="4" t="s">
        <v>12</v>
      </c>
      <c r="C4" s="1">
        <v>6683454961</v>
      </c>
    </row>
    <row r="5" spans="1:6">
      <c r="B5" s="4"/>
    </row>
    <row r="6" spans="1:6">
      <c r="A6" s="3" t="s">
        <v>54</v>
      </c>
      <c r="B6" s="4" t="s">
        <v>0</v>
      </c>
      <c r="C6" s="1"/>
      <c r="D6" t="str">
        <f t="array" aca="1" ref="D6" ca="1">IF(C6=0,"",IF(C6=2,"prim",IF(AND(MOD(C6,ROW(INDIRECT("2:"&amp;ROUNDUP(SQRT(C6),0))))&lt;&gt;0),"prim","nicht prim")))</f>
        <v/>
      </c>
    </row>
    <row r="7" spans="1:6">
      <c r="B7" s="5"/>
    </row>
    <row r="8" spans="1:6">
      <c r="B8" s="4" t="s">
        <v>1</v>
      </c>
      <c r="C8" s="59" t="str">
        <f>IF(SUM(C6)=0,"",C4/C6)</f>
        <v/>
      </c>
      <c r="D8" t="str">
        <f>IF(OR(SUM(C6)&lt;2,SUM(C4)=0),"",IF(C8=INT(C8),"ist ganz",""))</f>
        <v/>
      </c>
    </row>
    <row r="10" spans="1:6">
      <c r="F10" s="49" t="str">
        <f>IF(SUM(E10)&gt;1,"Achtung: Anderen Wert für e wählen!","")</f>
        <v/>
      </c>
    </row>
    <row r="28" spans="7:7">
      <c r="G28" s="20"/>
    </row>
  </sheetData>
  <conditionalFormatting sqref="C8">
    <cfRule type="expression" dxfId="2" priority="1">
      <formula>($D$8="ist ganz")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3"/>
  <sheetViews>
    <sheetView workbookViewId="0">
      <selection activeCell="I8" sqref="I8"/>
    </sheetView>
  </sheetViews>
  <sheetFormatPr baseColWidth="10" defaultRowHeight="14.25"/>
  <cols>
    <col min="1" max="1" width="11.3984375" style="3"/>
    <col min="2" max="2" width="14.59765625" customWidth="1"/>
    <col min="3" max="3" width="16.1328125" customWidth="1"/>
    <col min="4" max="4" width="14.265625" customWidth="1"/>
    <col min="5" max="6" width="12" bestFit="1" customWidth="1"/>
    <col min="9" max="10" width="14.59765625" customWidth="1"/>
  </cols>
  <sheetData>
    <row r="1" spans="1:11">
      <c r="A1" s="3" t="s">
        <v>52</v>
      </c>
      <c r="C1" t="s">
        <v>15</v>
      </c>
    </row>
    <row r="3" spans="1:11" ht="15.75">
      <c r="A3" s="3" t="s">
        <v>51</v>
      </c>
      <c r="C3" s="4" t="s">
        <v>18</v>
      </c>
      <c r="D3" t="s">
        <v>53</v>
      </c>
    </row>
    <row r="4" spans="1:11" ht="15.75">
      <c r="C4" s="4" t="s">
        <v>43</v>
      </c>
      <c r="D4" t="s">
        <v>44</v>
      </c>
    </row>
    <row r="5" spans="1:11" ht="15.75">
      <c r="C5" s="4" t="s">
        <v>21</v>
      </c>
      <c r="D5" t="s">
        <v>45</v>
      </c>
      <c r="E5" s="22"/>
    </row>
    <row r="6" spans="1:11" ht="15.75">
      <c r="C6" s="4" t="s">
        <v>42</v>
      </c>
      <c r="D6" t="s">
        <v>46</v>
      </c>
      <c r="E6" s="22"/>
    </row>
    <row r="8" spans="1:11">
      <c r="B8" t="s">
        <v>33</v>
      </c>
      <c r="C8">
        <f>3^5</f>
        <v>243</v>
      </c>
      <c r="D8" s="7" t="s">
        <v>9</v>
      </c>
      <c r="E8">
        <f>INT(C8/7)</f>
        <v>34</v>
      </c>
      <c r="F8" t="s">
        <v>31</v>
      </c>
      <c r="G8" s="7" t="s">
        <v>32</v>
      </c>
      <c r="H8" s="7">
        <f>C8-E8*7</f>
        <v>5</v>
      </c>
    </row>
    <row r="9" spans="1:11">
      <c r="D9" s="7"/>
      <c r="G9" s="7"/>
      <c r="H9" s="7"/>
    </row>
    <row r="12" spans="1:11" ht="14.65" thickBot="1"/>
    <row r="13" spans="1:11" ht="14.65" thickTop="1">
      <c r="A13" s="27" t="s">
        <v>47</v>
      </c>
      <c r="B13" s="28"/>
      <c r="C13" s="28"/>
      <c r="D13" s="28"/>
      <c r="E13" s="28"/>
      <c r="F13" s="28"/>
      <c r="G13" s="28"/>
      <c r="H13" s="28"/>
      <c r="I13" s="28"/>
      <c r="J13" s="28"/>
      <c r="K13" s="29"/>
    </row>
    <row r="14" spans="1:11">
      <c r="A14" s="47" t="s">
        <v>2</v>
      </c>
      <c r="B14" s="48" t="s">
        <v>34</v>
      </c>
      <c r="C14" s="24" t="s">
        <v>35</v>
      </c>
      <c r="D14" s="21"/>
      <c r="E14" s="21"/>
      <c r="F14" s="21"/>
      <c r="G14" s="21"/>
      <c r="H14" s="21"/>
      <c r="I14" s="21"/>
      <c r="J14" s="21"/>
      <c r="K14" s="30"/>
    </row>
    <row r="15" spans="1:11">
      <c r="A15" s="44">
        <v>13</v>
      </c>
      <c r="B15" s="45">
        <v>7</v>
      </c>
      <c r="C15" s="46">
        <v>19</v>
      </c>
      <c r="D15" s="21"/>
      <c r="E15" s="21"/>
      <c r="F15" s="21"/>
      <c r="G15" s="21"/>
      <c r="H15" s="21"/>
      <c r="I15" s="25"/>
      <c r="J15" s="26"/>
      <c r="K15" s="31"/>
    </row>
    <row r="16" spans="1:11">
      <c r="A16" s="32"/>
      <c r="B16" s="21"/>
      <c r="C16" s="21"/>
      <c r="D16" s="21"/>
      <c r="E16" s="21"/>
      <c r="F16" s="21"/>
      <c r="G16" s="21"/>
      <c r="H16" s="21"/>
      <c r="I16" s="21"/>
      <c r="K16" s="30"/>
    </row>
    <row r="17" spans="1:11">
      <c r="A17" s="32"/>
      <c r="B17" s="43" t="s">
        <v>40</v>
      </c>
      <c r="C17" s="21" t="s">
        <v>35</v>
      </c>
      <c r="D17" s="21"/>
      <c r="E17" s="21"/>
      <c r="F17" s="21"/>
      <c r="G17" s="21"/>
      <c r="H17" s="21"/>
      <c r="I17" s="21"/>
      <c r="J17" s="21"/>
      <c r="K17" s="30"/>
    </row>
    <row r="18" spans="1:11">
      <c r="A18" s="32"/>
      <c r="B18" s="43">
        <f>C15</f>
        <v>19</v>
      </c>
      <c r="C18" s="21">
        <v>1</v>
      </c>
      <c r="D18" s="21"/>
      <c r="E18" s="25" t="str">
        <f>IF(C18="","",$B$15&amp;"^"&amp;C18&amp;" = ")</f>
        <v xml:space="preserve">7^1 = </v>
      </c>
      <c r="F18" s="21">
        <f>IF(C18="","",$B$15)</f>
        <v>7</v>
      </c>
      <c r="G18" s="21" t="str">
        <f>IF(C18="",""," mod "&amp;$A$15)</f>
        <v xml:space="preserve"> mod 13</v>
      </c>
      <c r="H18" s="21"/>
      <c r="I18" s="21"/>
      <c r="J18" s="21"/>
      <c r="K18" s="30"/>
    </row>
    <row r="19" spans="1:11">
      <c r="A19" s="32"/>
      <c r="B19" s="43">
        <f t="shared" ref="B19:B23" si="0">IF(SUM(B18)&gt;0,INT(B18/2),"")</f>
        <v>9</v>
      </c>
      <c r="C19" s="21">
        <f>IF(C18="","",IF(C18=$C$15,"",C18+1))</f>
        <v>2</v>
      </c>
      <c r="D19" s="21"/>
      <c r="E19" s="25" t="str">
        <f t="shared" ref="E19:E42" si="1">IF(C19="","",$B$15&amp;"^"&amp;C19&amp;" = ")</f>
        <v xml:space="preserve">7^2 = </v>
      </c>
      <c r="F19" s="21">
        <f>IF(C19="","",MOD(F18*$B$15,$A$15))</f>
        <v>10</v>
      </c>
      <c r="G19" s="21" t="str">
        <f t="shared" ref="G19:G42" si="2">IF(C19="",""," mod "&amp;$A$15)</f>
        <v xml:space="preserve"> mod 13</v>
      </c>
      <c r="H19" s="21"/>
      <c r="I19" s="21"/>
      <c r="J19" s="21"/>
      <c r="K19" s="30"/>
    </row>
    <row r="20" spans="1:11">
      <c r="A20" s="32"/>
      <c r="B20" s="43">
        <f t="shared" si="0"/>
        <v>4</v>
      </c>
      <c r="C20" s="21">
        <f t="shared" ref="C20:C42" si="3">IF(C19="","",IF(C19=$C$15,"",C19+1))</f>
        <v>3</v>
      </c>
      <c r="D20" s="21"/>
      <c r="E20" s="25" t="str">
        <f t="shared" si="1"/>
        <v xml:space="preserve">7^3 = </v>
      </c>
      <c r="F20" s="21">
        <f t="shared" ref="F20:F42" si="4">IF(C20="","",MOD(F19*$B$15,$A$15))</f>
        <v>5</v>
      </c>
      <c r="G20" s="21" t="str">
        <f t="shared" si="2"/>
        <v xml:space="preserve"> mod 13</v>
      </c>
      <c r="H20" s="21"/>
      <c r="I20" s="21"/>
      <c r="J20" s="21"/>
      <c r="K20" s="30"/>
    </row>
    <row r="21" spans="1:11">
      <c r="A21" s="32"/>
      <c r="B21" s="43">
        <f t="shared" si="0"/>
        <v>2</v>
      </c>
      <c r="C21" s="21">
        <f t="shared" si="3"/>
        <v>4</v>
      </c>
      <c r="D21" s="21"/>
      <c r="E21" s="25" t="str">
        <f t="shared" si="1"/>
        <v xml:space="preserve">7^4 = </v>
      </c>
      <c r="F21" s="21">
        <f t="shared" si="4"/>
        <v>9</v>
      </c>
      <c r="G21" s="21" t="str">
        <f t="shared" si="2"/>
        <v xml:space="preserve"> mod 13</v>
      </c>
      <c r="H21" s="21"/>
      <c r="I21" s="21"/>
      <c r="J21" s="21"/>
      <c r="K21" s="30"/>
    </row>
    <row r="22" spans="1:11">
      <c r="A22" s="32"/>
      <c r="B22" s="43">
        <f t="shared" si="0"/>
        <v>1</v>
      </c>
      <c r="C22" s="21">
        <f t="shared" si="3"/>
        <v>5</v>
      </c>
      <c r="D22" s="21"/>
      <c r="E22" s="25" t="str">
        <f t="shared" si="1"/>
        <v xml:space="preserve">7^5 = </v>
      </c>
      <c r="F22" s="21">
        <f t="shared" si="4"/>
        <v>11</v>
      </c>
      <c r="G22" s="21" t="str">
        <f t="shared" si="2"/>
        <v xml:space="preserve"> mod 13</v>
      </c>
      <c r="H22" s="21"/>
      <c r="I22" s="21"/>
      <c r="J22" s="21"/>
      <c r="K22" s="30"/>
    </row>
    <row r="23" spans="1:11">
      <c r="A23" s="32"/>
      <c r="B23" s="43">
        <f t="shared" si="0"/>
        <v>0</v>
      </c>
      <c r="C23" s="21">
        <f t="shared" si="3"/>
        <v>6</v>
      </c>
      <c r="D23" s="21"/>
      <c r="E23" s="25" t="str">
        <f t="shared" si="1"/>
        <v xml:space="preserve">7^6 = </v>
      </c>
      <c r="F23" s="21">
        <f t="shared" si="4"/>
        <v>12</v>
      </c>
      <c r="G23" s="21" t="str">
        <f t="shared" si="2"/>
        <v xml:space="preserve"> mod 13</v>
      </c>
      <c r="H23" s="21"/>
      <c r="I23" s="21"/>
      <c r="J23" s="21"/>
      <c r="K23" s="30"/>
    </row>
    <row r="24" spans="1:11">
      <c r="A24" s="32"/>
      <c r="B24" s="43" t="str">
        <f>IF(SUM(B23)&gt;0,INT(B23/2),"")</f>
        <v/>
      </c>
      <c r="C24" s="21">
        <f t="shared" si="3"/>
        <v>7</v>
      </c>
      <c r="D24" s="21"/>
      <c r="E24" s="25" t="str">
        <f t="shared" si="1"/>
        <v xml:space="preserve">7^7 = </v>
      </c>
      <c r="F24" s="21">
        <f t="shared" si="4"/>
        <v>6</v>
      </c>
      <c r="G24" s="21" t="str">
        <f t="shared" si="2"/>
        <v xml:space="preserve"> mod 13</v>
      </c>
      <c r="H24" s="21"/>
      <c r="I24" s="21"/>
      <c r="J24" s="21"/>
      <c r="K24" s="30"/>
    </row>
    <row r="25" spans="1:11">
      <c r="A25" s="32"/>
      <c r="B25" s="21" t="str">
        <f t="shared" ref="B25:B42" si="5">IF(SUM(B24)&gt;0,INT(B24/2),"")</f>
        <v/>
      </c>
      <c r="C25" s="21">
        <f t="shared" si="3"/>
        <v>8</v>
      </c>
      <c r="D25" s="21"/>
      <c r="E25" s="25" t="str">
        <f t="shared" si="1"/>
        <v xml:space="preserve">7^8 = </v>
      </c>
      <c r="F25" s="21">
        <f t="shared" si="4"/>
        <v>3</v>
      </c>
      <c r="G25" s="21" t="str">
        <f t="shared" si="2"/>
        <v xml:space="preserve"> mod 13</v>
      </c>
      <c r="H25" s="21"/>
      <c r="I25" s="21"/>
      <c r="J25" s="21"/>
      <c r="K25" s="30"/>
    </row>
    <row r="26" spans="1:11">
      <c r="A26" s="32"/>
      <c r="B26" s="21" t="str">
        <f t="shared" si="5"/>
        <v/>
      </c>
      <c r="C26" s="21">
        <f t="shared" si="3"/>
        <v>9</v>
      </c>
      <c r="D26" s="21"/>
      <c r="E26" s="25" t="str">
        <f t="shared" si="1"/>
        <v xml:space="preserve">7^9 = </v>
      </c>
      <c r="F26" s="21">
        <f t="shared" si="4"/>
        <v>8</v>
      </c>
      <c r="G26" s="21" t="str">
        <f t="shared" si="2"/>
        <v xml:space="preserve"> mod 13</v>
      </c>
      <c r="H26" s="21"/>
      <c r="I26" s="21"/>
      <c r="J26" s="21"/>
      <c r="K26" s="30"/>
    </row>
    <row r="27" spans="1:11">
      <c r="A27" s="32"/>
      <c r="B27" s="21" t="str">
        <f t="shared" si="5"/>
        <v/>
      </c>
      <c r="C27" s="21">
        <f t="shared" si="3"/>
        <v>10</v>
      </c>
      <c r="D27" s="21"/>
      <c r="E27" s="25" t="str">
        <f t="shared" si="1"/>
        <v xml:space="preserve">7^10 = </v>
      </c>
      <c r="F27" s="21">
        <f t="shared" si="4"/>
        <v>4</v>
      </c>
      <c r="G27" s="21" t="str">
        <f t="shared" si="2"/>
        <v xml:space="preserve"> mod 13</v>
      </c>
      <c r="H27" s="21"/>
      <c r="I27" s="21"/>
      <c r="J27" s="21"/>
      <c r="K27" s="30"/>
    </row>
    <row r="28" spans="1:11">
      <c r="A28" s="32"/>
      <c r="B28" s="21" t="str">
        <f t="shared" si="5"/>
        <v/>
      </c>
      <c r="C28" s="21">
        <f t="shared" si="3"/>
        <v>11</v>
      </c>
      <c r="D28" s="21"/>
      <c r="E28" s="25" t="str">
        <f t="shared" si="1"/>
        <v xml:space="preserve">7^11 = </v>
      </c>
      <c r="F28" s="21">
        <f t="shared" si="4"/>
        <v>2</v>
      </c>
      <c r="G28" s="21" t="str">
        <f t="shared" si="2"/>
        <v xml:space="preserve"> mod 13</v>
      </c>
      <c r="H28" s="21"/>
      <c r="I28" s="21"/>
      <c r="J28" s="21"/>
      <c r="K28" s="30"/>
    </row>
    <row r="29" spans="1:11">
      <c r="A29" s="32"/>
      <c r="B29" s="21" t="str">
        <f t="shared" si="5"/>
        <v/>
      </c>
      <c r="C29" s="21">
        <f t="shared" si="3"/>
        <v>12</v>
      </c>
      <c r="D29" s="21"/>
      <c r="E29" s="25" t="str">
        <f t="shared" si="1"/>
        <v xml:space="preserve">7^12 = </v>
      </c>
      <c r="F29" s="21">
        <f t="shared" si="4"/>
        <v>1</v>
      </c>
      <c r="G29" s="21" t="str">
        <f t="shared" si="2"/>
        <v xml:space="preserve"> mod 13</v>
      </c>
      <c r="H29" s="21"/>
      <c r="I29" s="21"/>
      <c r="J29" s="21"/>
      <c r="K29" s="30"/>
    </row>
    <row r="30" spans="1:11">
      <c r="A30" s="32"/>
      <c r="B30" s="21" t="str">
        <f t="shared" si="5"/>
        <v/>
      </c>
      <c r="C30" s="21">
        <f t="shared" si="3"/>
        <v>13</v>
      </c>
      <c r="D30" s="21"/>
      <c r="E30" s="25" t="str">
        <f t="shared" si="1"/>
        <v xml:space="preserve">7^13 = </v>
      </c>
      <c r="F30" s="21">
        <f t="shared" si="4"/>
        <v>7</v>
      </c>
      <c r="G30" s="21" t="str">
        <f t="shared" si="2"/>
        <v xml:space="preserve"> mod 13</v>
      </c>
      <c r="H30" s="21"/>
      <c r="I30" s="21"/>
      <c r="J30" s="21"/>
      <c r="K30" s="30"/>
    </row>
    <row r="31" spans="1:11">
      <c r="A31" s="32"/>
      <c r="B31" s="21" t="str">
        <f t="shared" si="5"/>
        <v/>
      </c>
      <c r="C31" s="21">
        <f t="shared" si="3"/>
        <v>14</v>
      </c>
      <c r="D31" s="21"/>
      <c r="E31" s="25" t="str">
        <f t="shared" si="1"/>
        <v xml:space="preserve">7^14 = </v>
      </c>
      <c r="F31" s="21">
        <f t="shared" si="4"/>
        <v>10</v>
      </c>
      <c r="G31" s="21" t="str">
        <f t="shared" si="2"/>
        <v xml:space="preserve"> mod 13</v>
      </c>
      <c r="H31" s="21"/>
      <c r="I31" s="21"/>
      <c r="J31" s="21"/>
      <c r="K31" s="30"/>
    </row>
    <row r="32" spans="1:11">
      <c r="A32" s="32"/>
      <c r="B32" s="21" t="str">
        <f t="shared" si="5"/>
        <v/>
      </c>
      <c r="C32" s="21">
        <f t="shared" si="3"/>
        <v>15</v>
      </c>
      <c r="D32" s="21"/>
      <c r="E32" s="25" t="str">
        <f t="shared" si="1"/>
        <v xml:space="preserve">7^15 = </v>
      </c>
      <c r="F32" s="21">
        <f t="shared" si="4"/>
        <v>5</v>
      </c>
      <c r="G32" s="21" t="str">
        <f t="shared" si="2"/>
        <v xml:space="preserve"> mod 13</v>
      </c>
      <c r="H32" s="21"/>
      <c r="I32" s="21"/>
      <c r="J32" s="21"/>
      <c r="K32" s="30"/>
    </row>
    <row r="33" spans="1:11">
      <c r="A33" s="32"/>
      <c r="B33" s="21" t="str">
        <f t="shared" si="5"/>
        <v/>
      </c>
      <c r="C33" s="21">
        <f t="shared" si="3"/>
        <v>16</v>
      </c>
      <c r="D33" s="21"/>
      <c r="E33" s="25" t="str">
        <f t="shared" si="1"/>
        <v xml:space="preserve">7^16 = </v>
      </c>
      <c r="F33" s="21">
        <f t="shared" si="4"/>
        <v>9</v>
      </c>
      <c r="G33" s="21" t="str">
        <f t="shared" si="2"/>
        <v xml:space="preserve"> mod 13</v>
      </c>
      <c r="H33" s="21"/>
      <c r="I33" s="21"/>
      <c r="J33" s="21"/>
      <c r="K33" s="30"/>
    </row>
    <row r="34" spans="1:11">
      <c r="A34" s="32"/>
      <c r="B34" s="21" t="str">
        <f t="shared" si="5"/>
        <v/>
      </c>
      <c r="C34" s="21">
        <f t="shared" si="3"/>
        <v>17</v>
      </c>
      <c r="D34" s="21"/>
      <c r="E34" s="25" t="str">
        <f t="shared" si="1"/>
        <v xml:space="preserve">7^17 = </v>
      </c>
      <c r="F34" s="21">
        <f t="shared" si="4"/>
        <v>11</v>
      </c>
      <c r="G34" s="21" t="str">
        <f t="shared" si="2"/>
        <v xml:space="preserve"> mod 13</v>
      </c>
      <c r="H34" s="21"/>
      <c r="I34" s="21"/>
      <c r="J34" s="21"/>
      <c r="K34" s="30"/>
    </row>
    <row r="35" spans="1:11">
      <c r="A35" s="32"/>
      <c r="B35" s="21" t="str">
        <f t="shared" si="5"/>
        <v/>
      </c>
      <c r="C35" s="21">
        <f t="shared" si="3"/>
        <v>18</v>
      </c>
      <c r="D35" s="21"/>
      <c r="E35" s="25" t="str">
        <f t="shared" si="1"/>
        <v xml:space="preserve">7^18 = </v>
      </c>
      <c r="F35" s="21">
        <f t="shared" si="4"/>
        <v>12</v>
      </c>
      <c r="G35" s="21" t="str">
        <f t="shared" si="2"/>
        <v xml:space="preserve"> mod 13</v>
      </c>
      <c r="H35" s="21"/>
      <c r="I35" s="21"/>
      <c r="J35" s="21"/>
      <c r="K35" s="30"/>
    </row>
    <row r="36" spans="1:11">
      <c r="A36" s="32"/>
      <c r="B36" s="21" t="str">
        <f t="shared" si="5"/>
        <v/>
      </c>
      <c r="C36" s="21">
        <f t="shared" si="3"/>
        <v>19</v>
      </c>
      <c r="D36" s="21"/>
      <c r="E36" s="25" t="str">
        <f t="shared" si="1"/>
        <v xml:space="preserve">7^19 = </v>
      </c>
      <c r="F36" s="21">
        <f t="shared" si="4"/>
        <v>6</v>
      </c>
      <c r="G36" s="21" t="str">
        <f t="shared" si="2"/>
        <v xml:space="preserve"> mod 13</v>
      </c>
      <c r="H36" s="21"/>
      <c r="I36" s="21"/>
      <c r="J36" s="21"/>
      <c r="K36" s="30"/>
    </row>
    <row r="37" spans="1:11">
      <c r="A37" s="32"/>
      <c r="B37" s="21" t="str">
        <f t="shared" si="5"/>
        <v/>
      </c>
      <c r="C37" s="21" t="str">
        <f t="shared" si="3"/>
        <v/>
      </c>
      <c r="D37" s="21"/>
      <c r="E37" s="25" t="str">
        <f t="shared" si="1"/>
        <v/>
      </c>
      <c r="F37" s="21" t="str">
        <f t="shared" si="4"/>
        <v/>
      </c>
      <c r="G37" s="21" t="str">
        <f t="shared" si="2"/>
        <v/>
      </c>
      <c r="H37" s="21"/>
      <c r="I37" s="21"/>
      <c r="J37" s="21"/>
      <c r="K37" s="30"/>
    </row>
    <row r="38" spans="1:11">
      <c r="A38" s="32"/>
      <c r="B38" s="21" t="str">
        <f t="shared" si="5"/>
        <v/>
      </c>
      <c r="C38" s="21" t="str">
        <f t="shared" si="3"/>
        <v/>
      </c>
      <c r="D38" s="21"/>
      <c r="E38" s="25" t="str">
        <f t="shared" si="1"/>
        <v/>
      </c>
      <c r="F38" s="21" t="str">
        <f t="shared" si="4"/>
        <v/>
      </c>
      <c r="G38" s="21" t="str">
        <f t="shared" si="2"/>
        <v/>
      </c>
      <c r="H38" s="21"/>
      <c r="I38" s="21"/>
      <c r="J38" s="21"/>
      <c r="K38" s="30"/>
    </row>
    <row r="39" spans="1:11">
      <c r="A39" s="32"/>
      <c r="B39" s="21" t="str">
        <f t="shared" si="5"/>
        <v/>
      </c>
      <c r="C39" s="21" t="str">
        <f t="shared" si="3"/>
        <v/>
      </c>
      <c r="D39" s="21"/>
      <c r="E39" s="25" t="str">
        <f t="shared" si="1"/>
        <v/>
      </c>
      <c r="F39" s="21" t="str">
        <f t="shared" si="4"/>
        <v/>
      </c>
      <c r="G39" s="21" t="str">
        <f t="shared" si="2"/>
        <v/>
      </c>
      <c r="H39" s="21"/>
      <c r="I39" s="21"/>
      <c r="J39" s="21"/>
      <c r="K39" s="30"/>
    </row>
    <row r="40" spans="1:11">
      <c r="A40" s="32"/>
      <c r="B40" s="21" t="str">
        <f t="shared" si="5"/>
        <v/>
      </c>
      <c r="C40" s="21" t="str">
        <f t="shared" si="3"/>
        <v/>
      </c>
      <c r="D40" s="21"/>
      <c r="E40" s="25" t="str">
        <f t="shared" si="1"/>
        <v/>
      </c>
      <c r="F40" s="21" t="str">
        <f t="shared" si="4"/>
        <v/>
      </c>
      <c r="G40" s="21" t="str">
        <f t="shared" si="2"/>
        <v/>
      </c>
      <c r="H40" s="21"/>
      <c r="I40" s="21"/>
      <c r="J40" s="21"/>
      <c r="K40" s="30"/>
    </row>
    <row r="41" spans="1:11">
      <c r="A41" s="32"/>
      <c r="B41" s="21" t="str">
        <f t="shared" si="5"/>
        <v/>
      </c>
      <c r="C41" s="21" t="str">
        <f t="shared" si="3"/>
        <v/>
      </c>
      <c r="D41" s="21" t="str">
        <f t="shared" ref="D41:D42" si="6">IF(C41="","",D40*2)</f>
        <v/>
      </c>
      <c r="E41" s="25" t="str">
        <f t="shared" si="1"/>
        <v/>
      </c>
      <c r="F41" s="21" t="str">
        <f t="shared" si="4"/>
        <v/>
      </c>
      <c r="G41" s="21" t="str">
        <f t="shared" si="2"/>
        <v/>
      </c>
      <c r="H41" s="21"/>
      <c r="I41" s="21"/>
      <c r="J41" s="21"/>
      <c r="K41" s="30"/>
    </row>
    <row r="42" spans="1:11" ht="14.65" thickBot="1">
      <c r="A42" s="33"/>
      <c r="B42" s="34" t="str">
        <f t="shared" si="5"/>
        <v/>
      </c>
      <c r="C42" s="34" t="str">
        <f t="shared" si="3"/>
        <v/>
      </c>
      <c r="D42" s="34" t="str">
        <f t="shared" si="6"/>
        <v/>
      </c>
      <c r="E42" s="35" t="str">
        <f t="shared" si="1"/>
        <v/>
      </c>
      <c r="F42" s="34" t="str">
        <f t="shared" si="4"/>
        <v/>
      </c>
      <c r="G42" s="34" t="str">
        <f t="shared" si="2"/>
        <v/>
      </c>
      <c r="H42" s="34"/>
      <c r="I42" s="34"/>
      <c r="J42" s="34"/>
      <c r="K42" s="36"/>
    </row>
    <row r="43" spans="1:11" ht="14.65" thickTop="1"/>
  </sheetData>
  <conditionalFormatting sqref="F18:F42">
    <cfRule type="expression" dxfId="1" priority="1">
      <formula>C18=$C$15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7"/>
  <sheetViews>
    <sheetView workbookViewId="0">
      <selection sqref="A1:A1048576"/>
    </sheetView>
  </sheetViews>
  <sheetFormatPr baseColWidth="10" defaultRowHeight="14.25"/>
  <cols>
    <col min="1" max="1" width="11.3984375" style="3" customWidth="1"/>
    <col min="2" max="2" width="14.59765625" customWidth="1"/>
    <col min="3" max="3" width="16.1328125" customWidth="1"/>
    <col min="4" max="4" width="14.265625" customWidth="1"/>
    <col min="5" max="6" width="12" bestFit="1" customWidth="1"/>
    <col min="9" max="10" width="14.59765625" customWidth="1"/>
  </cols>
  <sheetData>
    <row r="1" spans="1:8">
      <c r="A1" s="3" t="s">
        <v>52</v>
      </c>
      <c r="C1" t="s">
        <v>15</v>
      </c>
    </row>
    <row r="3" spans="1:8" ht="15.75">
      <c r="A3" s="3" t="s">
        <v>51</v>
      </c>
      <c r="C3" t="s">
        <v>16</v>
      </c>
    </row>
    <row r="4" spans="1:8" ht="15.75">
      <c r="C4" s="4" t="s">
        <v>17</v>
      </c>
      <c r="D4" t="s">
        <v>19</v>
      </c>
    </row>
    <row r="5" spans="1:8" ht="15.75">
      <c r="C5" s="4" t="s">
        <v>18</v>
      </c>
      <c r="D5" t="s">
        <v>20</v>
      </c>
    </row>
    <row r="6" spans="1:8" ht="15.75">
      <c r="C6" s="4" t="s">
        <v>21</v>
      </c>
      <c r="D6" t="s">
        <v>23</v>
      </c>
      <c r="E6" s="22" t="s">
        <v>22</v>
      </c>
    </row>
    <row r="7" spans="1:8" ht="15.75">
      <c r="C7" s="4" t="s">
        <v>24</v>
      </c>
      <c r="D7" t="s">
        <v>25</v>
      </c>
      <c r="E7" s="22" t="s">
        <v>26</v>
      </c>
    </row>
    <row r="8" spans="1:8" ht="15.75">
      <c r="C8" s="4" t="s">
        <v>27</v>
      </c>
      <c r="D8" t="s">
        <v>28</v>
      </c>
      <c r="E8" s="22" t="s">
        <v>22</v>
      </c>
    </row>
    <row r="9" spans="1:8">
      <c r="C9" s="4"/>
    </row>
    <row r="10" spans="1:8" ht="15.75">
      <c r="C10" s="23" t="s">
        <v>29</v>
      </c>
      <c r="D10" t="s">
        <v>30</v>
      </c>
    </row>
    <row r="12" spans="1:8">
      <c r="B12" t="s">
        <v>33</v>
      </c>
      <c r="C12">
        <f>3^23</f>
        <v>94143178827</v>
      </c>
      <c r="D12" s="7" t="s">
        <v>9</v>
      </c>
      <c r="E12">
        <f>INT(C12/7)</f>
        <v>13449025546</v>
      </c>
      <c r="F12" t="s">
        <v>31</v>
      </c>
      <c r="G12" s="7" t="s">
        <v>32</v>
      </c>
      <c r="H12" s="7">
        <f>C12-E12*7</f>
        <v>5</v>
      </c>
    </row>
    <row r="13" spans="1:8">
      <c r="D13" s="7"/>
      <c r="G13" s="7"/>
      <c r="H13" s="7"/>
    </row>
    <row r="16" spans="1:8" ht="14.65" thickBot="1"/>
    <row r="17" spans="1:11" ht="14.65" thickTop="1">
      <c r="A17" s="27" t="s">
        <v>39</v>
      </c>
      <c r="B17" s="28"/>
      <c r="C17" s="28"/>
      <c r="D17" s="28"/>
      <c r="E17" s="28"/>
      <c r="F17" s="28"/>
      <c r="G17" s="28"/>
      <c r="H17" s="28"/>
      <c r="I17" s="28"/>
      <c r="J17" s="28"/>
      <c r="K17" s="29"/>
    </row>
    <row r="18" spans="1:11">
      <c r="A18" s="47" t="s">
        <v>2</v>
      </c>
      <c r="B18" s="48" t="s">
        <v>34</v>
      </c>
      <c r="C18" s="24" t="s">
        <v>35</v>
      </c>
      <c r="D18" s="21"/>
      <c r="E18" s="21"/>
      <c r="F18" s="21"/>
      <c r="G18" s="21"/>
      <c r="H18" s="21"/>
      <c r="I18" s="21"/>
      <c r="J18" s="21"/>
      <c r="K18" s="30"/>
    </row>
    <row r="19" spans="1:11">
      <c r="A19" s="44">
        <v>13</v>
      </c>
      <c r="B19" s="45">
        <v>7</v>
      </c>
      <c r="C19" s="46">
        <v>19</v>
      </c>
      <c r="D19" s="21"/>
      <c r="E19" s="21"/>
      <c r="F19" s="21"/>
      <c r="G19" s="21"/>
      <c r="H19" s="21"/>
      <c r="I19" s="25"/>
      <c r="J19" s="26"/>
      <c r="K19" s="31"/>
    </row>
    <row r="20" spans="1:11">
      <c r="A20" s="32"/>
      <c r="B20" s="21"/>
      <c r="C20" s="21"/>
      <c r="D20" s="21"/>
      <c r="E20" s="21"/>
      <c r="F20" s="21"/>
      <c r="G20" s="21"/>
      <c r="H20" s="21"/>
      <c r="I20" s="21" t="s">
        <v>55</v>
      </c>
      <c r="K20" s="30"/>
    </row>
    <row r="21" spans="1:11">
      <c r="A21" s="32"/>
      <c r="B21" s="43" t="s">
        <v>40</v>
      </c>
      <c r="C21" s="21" t="s">
        <v>41</v>
      </c>
      <c r="D21" s="21" t="s">
        <v>36</v>
      </c>
      <c r="E21" s="21"/>
      <c r="F21" s="21"/>
      <c r="G21" s="21"/>
      <c r="H21" s="21"/>
      <c r="I21" s="21" t="s">
        <v>37</v>
      </c>
      <c r="J21" s="21" t="str">
        <f>"Produkt mod "&amp;A19</f>
        <v>Produkt mod 13</v>
      </c>
      <c r="K21" s="30"/>
    </row>
    <row r="22" spans="1:11">
      <c r="A22" s="32"/>
      <c r="B22" s="43">
        <f>C19</f>
        <v>19</v>
      </c>
      <c r="C22" s="21">
        <f>IF(SUM(B22)&gt;0,MOD(B22,2),"")</f>
        <v>1</v>
      </c>
      <c r="D22" s="21">
        <v>1</v>
      </c>
      <c r="E22" s="25" t="str">
        <f>IF(C22="","",$B$19&amp;"^"&amp;D22&amp;" = ")</f>
        <v xml:space="preserve">7^1 = </v>
      </c>
      <c r="F22" s="21">
        <f>IF(C22="","",$B$19)</f>
        <v>7</v>
      </c>
      <c r="G22" s="21" t="str">
        <f>IF(C22="",""," mod "&amp;$A$19)</f>
        <v xml:space="preserve"> mod 13</v>
      </c>
      <c r="H22" s="21"/>
      <c r="I22" s="21">
        <f>IF(C22="","",IF(C22=1,F22,1))</f>
        <v>7</v>
      </c>
      <c r="J22" s="21">
        <f>I22</f>
        <v>7</v>
      </c>
      <c r="K22" s="30"/>
    </row>
    <row r="23" spans="1:11">
      <c r="A23" s="32"/>
      <c r="B23" s="43">
        <f t="shared" ref="B23:B27" si="0">IF(SUM(B22)&gt;0,INT(B22/2),"")</f>
        <v>9</v>
      </c>
      <c r="C23" s="21">
        <f t="shared" ref="C23:C46" si="1">IF(SUM(B23)&gt;0,MOD(B23,2),"")</f>
        <v>1</v>
      </c>
      <c r="D23" s="21">
        <f>IF(C23="","",D22*2)</f>
        <v>2</v>
      </c>
      <c r="E23" s="25" t="str">
        <f t="shared" ref="E23:E46" si="2">IF(C23="","",$B$19&amp;"^"&amp;D23&amp;" = ")</f>
        <v xml:space="preserve">7^2 = </v>
      </c>
      <c r="F23" s="21">
        <f>IF(C23="","",MOD(F22^2,$A$19))</f>
        <v>10</v>
      </c>
      <c r="G23" s="21" t="str">
        <f t="shared" ref="G23:G46" si="3">IF(C23="",""," mod "&amp;$A$19)</f>
        <v xml:space="preserve"> mod 13</v>
      </c>
      <c r="H23" s="21"/>
      <c r="I23" s="21">
        <f t="shared" ref="I23:I46" si="4">IF(C23="","",IF(C23=1,F23,1))</f>
        <v>10</v>
      </c>
      <c r="J23" s="21">
        <f>IF(C23="","",MOD(J22*I23,$A$19))</f>
        <v>5</v>
      </c>
      <c r="K23" s="30"/>
    </row>
    <row r="24" spans="1:11">
      <c r="A24" s="32"/>
      <c r="B24" s="43">
        <f t="shared" si="0"/>
        <v>4</v>
      </c>
      <c r="C24" s="21">
        <f t="shared" si="1"/>
        <v>0</v>
      </c>
      <c r="D24" s="21">
        <f t="shared" ref="D24:D46" si="5">IF(C24="","",D23*2)</f>
        <v>4</v>
      </c>
      <c r="E24" s="25" t="str">
        <f t="shared" si="2"/>
        <v xml:space="preserve">7^4 = </v>
      </c>
      <c r="F24" s="21">
        <f t="shared" ref="F24:F46" si="6">IF(C24="","",MOD(F23^2,$A$19))</f>
        <v>9</v>
      </c>
      <c r="G24" s="21" t="str">
        <f t="shared" si="3"/>
        <v xml:space="preserve"> mod 13</v>
      </c>
      <c r="H24" s="21"/>
      <c r="I24" s="21">
        <f t="shared" si="4"/>
        <v>1</v>
      </c>
      <c r="J24" s="21">
        <f t="shared" ref="J24:J46" si="7">IF(C24="","",MOD(J23*I24,$A$19))</f>
        <v>5</v>
      </c>
      <c r="K24" s="30"/>
    </row>
    <row r="25" spans="1:11">
      <c r="A25" s="32"/>
      <c r="B25" s="43">
        <f t="shared" si="0"/>
        <v>2</v>
      </c>
      <c r="C25" s="21">
        <f t="shared" si="1"/>
        <v>0</v>
      </c>
      <c r="D25" s="21">
        <f t="shared" si="5"/>
        <v>8</v>
      </c>
      <c r="E25" s="25" t="str">
        <f t="shared" si="2"/>
        <v xml:space="preserve">7^8 = </v>
      </c>
      <c r="F25" s="21">
        <f t="shared" si="6"/>
        <v>3</v>
      </c>
      <c r="G25" s="21" t="str">
        <f t="shared" si="3"/>
        <v xml:space="preserve"> mod 13</v>
      </c>
      <c r="H25" s="21"/>
      <c r="I25" s="21">
        <f t="shared" si="4"/>
        <v>1</v>
      </c>
      <c r="J25" s="21">
        <f t="shared" si="7"/>
        <v>5</v>
      </c>
      <c r="K25" s="30"/>
    </row>
    <row r="26" spans="1:11">
      <c r="A26" s="32"/>
      <c r="B26" s="43">
        <f t="shared" si="0"/>
        <v>1</v>
      </c>
      <c r="C26" s="21">
        <f t="shared" si="1"/>
        <v>1</v>
      </c>
      <c r="D26" s="21">
        <f t="shared" si="5"/>
        <v>16</v>
      </c>
      <c r="E26" s="25" t="str">
        <f t="shared" si="2"/>
        <v xml:space="preserve">7^16 = </v>
      </c>
      <c r="F26" s="21">
        <f t="shared" si="6"/>
        <v>9</v>
      </c>
      <c r="G26" s="21" t="str">
        <f t="shared" si="3"/>
        <v xml:space="preserve"> mod 13</v>
      </c>
      <c r="H26" s="21"/>
      <c r="I26" s="21">
        <f t="shared" si="4"/>
        <v>9</v>
      </c>
      <c r="J26" s="21">
        <f t="shared" si="7"/>
        <v>6</v>
      </c>
      <c r="K26" s="30"/>
    </row>
    <row r="27" spans="1:11">
      <c r="A27" s="32"/>
      <c r="B27" s="43">
        <f t="shared" si="0"/>
        <v>0</v>
      </c>
      <c r="C27" s="21" t="str">
        <f t="shared" si="1"/>
        <v/>
      </c>
      <c r="D27" s="21" t="str">
        <f t="shared" si="5"/>
        <v/>
      </c>
      <c r="E27" s="25" t="str">
        <f t="shared" si="2"/>
        <v/>
      </c>
      <c r="F27" s="21" t="str">
        <f t="shared" si="6"/>
        <v/>
      </c>
      <c r="G27" s="21" t="str">
        <f t="shared" si="3"/>
        <v/>
      </c>
      <c r="H27" s="21"/>
      <c r="I27" s="21" t="str">
        <f t="shared" si="4"/>
        <v/>
      </c>
      <c r="J27" s="21" t="str">
        <f t="shared" si="7"/>
        <v/>
      </c>
      <c r="K27" s="30"/>
    </row>
    <row r="28" spans="1:11">
      <c r="A28" s="32"/>
      <c r="B28" s="43" t="str">
        <f>IF(SUM(B27)&gt;0,INT(B27/2),"")</f>
        <v/>
      </c>
      <c r="C28" s="21" t="str">
        <f t="shared" si="1"/>
        <v/>
      </c>
      <c r="D28" s="21" t="str">
        <f t="shared" si="5"/>
        <v/>
      </c>
      <c r="E28" s="25" t="str">
        <f t="shared" si="2"/>
        <v/>
      </c>
      <c r="F28" s="21" t="str">
        <f t="shared" si="6"/>
        <v/>
      </c>
      <c r="G28" s="21" t="str">
        <f t="shared" si="3"/>
        <v/>
      </c>
      <c r="H28" s="21"/>
      <c r="I28" s="21" t="str">
        <f t="shared" si="4"/>
        <v/>
      </c>
      <c r="J28" s="21" t="str">
        <f t="shared" si="7"/>
        <v/>
      </c>
      <c r="K28" s="30"/>
    </row>
    <row r="29" spans="1:11">
      <c r="A29" s="32"/>
      <c r="B29" s="21" t="str">
        <f t="shared" ref="B29:B46" si="8">IF(SUM(B28)&gt;0,INT(B28/2),"")</f>
        <v/>
      </c>
      <c r="C29" s="21" t="str">
        <f t="shared" si="1"/>
        <v/>
      </c>
      <c r="D29" s="21" t="str">
        <f t="shared" si="5"/>
        <v/>
      </c>
      <c r="E29" s="25" t="str">
        <f t="shared" si="2"/>
        <v/>
      </c>
      <c r="F29" s="21" t="str">
        <f t="shared" si="6"/>
        <v/>
      </c>
      <c r="G29" s="21" t="str">
        <f t="shared" si="3"/>
        <v/>
      </c>
      <c r="H29" s="21"/>
      <c r="I29" s="21" t="str">
        <f t="shared" si="4"/>
        <v/>
      </c>
      <c r="J29" s="21" t="str">
        <f t="shared" si="7"/>
        <v/>
      </c>
      <c r="K29" s="30"/>
    </row>
    <row r="30" spans="1:11">
      <c r="A30" s="32"/>
      <c r="B30" s="21" t="str">
        <f t="shared" si="8"/>
        <v/>
      </c>
      <c r="C30" s="21" t="str">
        <f t="shared" si="1"/>
        <v/>
      </c>
      <c r="D30" s="21" t="str">
        <f t="shared" si="5"/>
        <v/>
      </c>
      <c r="E30" s="25" t="str">
        <f t="shared" si="2"/>
        <v/>
      </c>
      <c r="F30" s="21" t="str">
        <f t="shared" si="6"/>
        <v/>
      </c>
      <c r="G30" s="21" t="str">
        <f t="shared" si="3"/>
        <v/>
      </c>
      <c r="H30" s="21"/>
      <c r="I30" s="21" t="str">
        <f t="shared" si="4"/>
        <v/>
      </c>
      <c r="J30" s="21" t="str">
        <f t="shared" si="7"/>
        <v/>
      </c>
      <c r="K30" s="30"/>
    </row>
    <row r="31" spans="1:11">
      <c r="A31" s="32"/>
      <c r="B31" s="21" t="str">
        <f t="shared" si="8"/>
        <v/>
      </c>
      <c r="C31" s="21" t="str">
        <f t="shared" si="1"/>
        <v/>
      </c>
      <c r="D31" s="21" t="str">
        <f t="shared" si="5"/>
        <v/>
      </c>
      <c r="E31" s="25" t="str">
        <f t="shared" si="2"/>
        <v/>
      </c>
      <c r="F31" s="21" t="str">
        <f t="shared" si="6"/>
        <v/>
      </c>
      <c r="G31" s="21" t="str">
        <f t="shared" si="3"/>
        <v/>
      </c>
      <c r="H31" s="21"/>
      <c r="I31" s="21" t="str">
        <f t="shared" si="4"/>
        <v/>
      </c>
      <c r="J31" s="21" t="str">
        <f t="shared" si="7"/>
        <v/>
      </c>
      <c r="K31" s="30"/>
    </row>
    <row r="32" spans="1:11">
      <c r="A32" s="32"/>
      <c r="B32" s="21" t="str">
        <f t="shared" si="8"/>
        <v/>
      </c>
      <c r="C32" s="21" t="str">
        <f t="shared" si="1"/>
        <v/>
      </c>
      <c r="D32" s="21" t="str">
        <f t="shared" si="5"/>
        <v/>
      </c>
      <c r="E32" s="25" t="str">
        <f t="shared" si="2"/>
        <v/>
      </c>
      <c r="F32" s="21" t="str">
        <f t="shared" si="6"/>
        <v/>
      </c>
      <c r="G32" s="21" t="str">
        <f t="shared" si="3"/>
        <v/>
      </c>
      <c r="H32" s="21"/>
      <c r="I32" s="21" t="str">
        <f t="shared" si="4"/>
        <v/>
      </c>
      <c r="J32" s="21" t="str">
        <f t="shared" si="7"/>
        <v/>
      </c>
      <c r="K32" s="30"/>
    </row>
    <row r="33" spans="1:11">
      <c r="A33" s="32"/>
      <c r="B33" s="21" t="str">
        <f t="shared" si="8"/>
        <v/>
      </c>
      <c r="C33" s="21" t="str">
        <f t="shared" si="1"/>
        <v/>
      </c>
      <c r="D33" s="21" t="str">
        <f t="shared" si="5"/>
        <v/>
      </c>
      <c r="E33" s="25" t="str">
        <f t="shared" si="2"/>
        <v/>
      </c>
      <c r="F33" s="21" t="str">
        <f t="shared" si="6"/>
        <v/>
      </c>
      <c r="G33" s="21" t="str">
        <f t="shared" si="3"/>
        <v/>
      </c>
      <c r="H33" s="21"/>
      <c r="I33" s="21" t="str">
        <f t="shared" si="4"/>
        <v/>
      </c>
      <c r="J33" s="21" t="str">
        <f t="shared" si="7"/>
        <v/>
      </c>
      <c r="K33" s="30"/>
    </row>
    <row r="34" spans="1:11">
      <c r="A34" s="32"/>
      <c r="B34" s="21" t="str">
        <f t="shared" si="8"/>
        <v/>
      </c>
      <c r="C34" s="21" t="str">
        <f t="shared" si="1"/>
        <v/>
      </c>
      <c r="D34" s="21" t="str">
        <f t="shared" si="5"/>
        <v/>
      </c>
      <c r="E34" s="25" t="str">
        <f t="shared" si="2"/>
        <v/>
      </c>
      <c r="F34" s="21" t="str">
        <f t="shared" si="6"/>
        <v/>
      </c>
      <c r="G34" s="21" t="str">
        <f t="shared" si="3"/>
        <v/>
      </c>
      <c r="H34" s="21"/>
      <c r="I34" s="21" t="str">
        <f t="shared" si="4"/>
        <v/>
      </c>
      <c r="J34" s="21" t="str">
        <f t="shared" si="7"/>
        <v/>
      </c>
      <c r="K34" s="30"/>
    </row>
    <row r="35" spans="1:11">
      <c r="A35" s="32"/>
      <c r="B35" s="21" t="str">
        <f t="shared" si="8"/>
        <v/>
      </c>
      <c r="C35" s="21" t="str">
        <f t="shared" si="1"/>
        <v/>
      </c>
      <c r="D35" s="21" t="str">
        <f t="shared" si="5"/>
        <v/>
      </c>
      <c r="E35" s="25" t="str">
        <f t="shared" si="2"/>
        <v/>
      </c>
      <c r="F35" s="21" t="str">
        <f t="shared" si="6"/>
        <v/>
      </c>
      <c r="G35" s="21" t="str">
        <f t="shared" si="3"/>
        <v/>
      </c>
      <c r="H35" s="21"/>
      <c r="I35" s="21" t="str">
        <f t="shared" si="4"/>
        <v/>
      </c>
      <c r="J35" s="21" t="str">
        <f t="shared" si="7"/>
        <v/>
      </c>
      <c r="K35" s="30"/>
    </row>
    <row r="36" spans="1:11">
      <c r="A36" s="32"/>
      <c r="B36" s="21" t="str">
        <f t="shared" si="8"/>
        <v/>
      </c>
      <c r="C36" s="21" t="str">
        <f t="shared" si="1"/>
        <v/>
      </c>
      <c r="D36" s="21" t="str">
        <f t="shared" si="5"/>
        <v/>
      </c>
      <c r="E36" s="25" t="str">
        <f t="shared" si="2"/>
        <v/>
      </c>
      <c r="F36" s="21" t="str">
        <f t="shared" si="6"/>
        <v/>
      </c>
      <c r="G36" s="21" t="str">
        <f t="shared" si="3"/>
        <v/>
      </c>
      <c r="H36" s="21"/>
      <c r="I36" s="21" t="str">
        <f t="shared" si="4"/>
        <v/>
      </c>
      <c r="J36" s="21" t="str">
        <f t="shared" si="7"/>
        <v/>
      </c>
      <c r="K36" s="30"/>
    </row>
    <row r="37" spans="1:11">
      <c r="A37" s="32"/>
      <c r="B37" s="21" t="str">
        <f t="shared" si="8"/>
        <v/>
      </c>
      <c r="C37" s="21" t="str">
        <f t="shared" si="1"/>
        <v/>
      </c>
      <c r="D37" s="21" t="str">
        <f t="shared" si="5"/>
        <v/>
      </c>
      <c r="E37" s="25" t="str">
        <f t="shared" si="2"/>
        <v/>
      </c>
      <c r="F37" s="21" t="str">
        <f t="shared" si="6"/>
        <v/>
      </c>
      <c r="G37" s="21" t="str">
        <f t="shared" si="3"/>
        <v/>
      </c>
      <c r="H37" s="21"/>
      <c r="I37" s="21" t="str">
        <f t="shared" si="4"/>
        <v/>
      </c>
      <c r="J37" s="21" t="str">
        <f t="shared" si="7"/>
        <v/>
      </c>
      <c r="K37" s="30"/>
    </row>
    <row r="38" spans="1:11">
      <c r="A38" s="32"/>
      <c r="B38" s="21" t="str">
        <f t="shared" si="8"/>
        <v/>
      </c>
      <c r="C38" s="21" t="str">
        <f t="shared" si="1"/>
        <v/>
      </c>
      <c r="D38" s="21" t="str">
        <f t="shared" si="5"/>
        <v/>
      </c>
      <c r="E38" s="25" t="str">
        <f t="shared" si="2"/>
        <v/>
      </c>
      <c r="F38" s="21" t="str">
        <f t="shared" si="6"/>
        <v/>
      </c>
      <c r="G38" s="21" t="str">
        <f t="shared" si="3"/>
        <v/>
      </c>
      <c r="H38" s="21"/>
      <c r="I38" s="21" t="str">
        <f t="shared" si="4"/>
        <v/>
      </c>
      <c r="J38" s="21" t="str">
        <f t="shared" si="7"/>
        <v/>
      </c>
      <c r="K38" s="30"/>
    </row>
    <row r="39" spans="1:11">
      <c r="A39" s="32"/>
      <c r="B39" s="21" t="str">
        <f t="shared" si="8"/>
        <v/>
      </c>
      <c r="C39" s="21" t="str">
        <f t="shared" si="1"/>
        <v/>
      </c>
      <c r="D39" s="21" t="str">
        <f t="shared" si="5"/>
        <v/>
      </c>
      <c r="E39" s="25" t="str">
        <f t="shared" si="2"/>
        <v/>
      </c>
      <c r="F39" s="21" t="str">
        <f t="shared" si="6"/>
        <v/>
      </c>
      <c r="G39" s="21" t="str">
        <f t="shared" si="3"/>
        <v/>
      </c>
      <c r="H39" s="21"/>
      <c r="I39" s="21" t="str">
        <f t="shared" si="4"/>
        <v/>
      </c>
      <c r="J39" s="21" t="str">
        <f t="shared" si="7"/>
        <v/>
      </c>
      <c r="K39" s="30"/>
    </row>
    <row r="40" spans="1:11">
      <c r="A40" s="32"/>
      <c r="B40" s="21" t="str">
        <f t="shared" si="8"/>
        <v/>
      </c>
      <c r="C40" s="21" t="str">
        <f t="shared" si="1"/>
        <v/>
      </c>
      <c r="D40" s="21" t="str">
        <f t="shared" si="5"/>
        <v/>
      </c>
      <c r="E40" s="25" t="str">
        <f t="shared" si="2"/>
        <v/>
      </c>
      <c r="F40" s="21" t="str">
        <f t="shared" si="6"/>
        <v/>
      </c>
      <c r="G40" s="21" t="str">
        <f t="shared" si="3"/>
        <v/>
      </c>
      <c r="H40" s="21"/>
      <c r="I40" s="21" t="str">
        <f t="shared" si="4"/>
        <v/>
      </c>
      <c r="J40" s="21" t="str">
        <f t="shared" si="7"/>
        <v/>
      </c>
      <c r="K40" s="30"/>
    </row>
    <row r="41" spans="1:11">
      <c r="A41" s="32"/>
      <c r="B41" s="21" t="str">
        <f t="shared" si="8"/>
        <v/>
      </c>
      <c r="C41" s="21" t="str">
        <f t="shared" si="1"/>
        <v/>
      </c>
      <c r="D41" s="21" t="str">
        <f t="shared" si="5"/>
        <v/>
      </c>
      <c r="E41" s="25" t="str">
        <f t="shared" si="2"/>
        <v/>
      </c>
      <c r="F41" s="21" t="str">
        <f t="shared" si="6"/>
        <v/>
      </c>
      <c r="G41" s="21" t="str">
        <f t="shared" si="3"/>
        <v/>
      </c>
      <c r="H41" s="21"/>
      <c r="I41" s="21" t="str">
        <f t="shared" si="4"/>
        <v/>
      </c>
      <c r="J41" s="21" t="str">
        <f t="shared" si="7"/>
        <v/>
      </c>
      <c r="K41" s="30"/>
    </row>
    <row r="42" spans="1:11">
      <c r="A42" s="32"/>
      <c r="B42" s="21" t="str">
        <f t="shared" si="8"/>
        <v/>
      </c>
      <c r="C42" s="21" t="str">
        <f t="shared" si="1"/>
        <v/>
      </c>
      <c r="D42" s="21" t="str">
        <f t="shared" si="5"/>
        <v/>
      </c>
      <c r="E42" s="25" t="str">
        <f t="shared" si="2"/>
        <v/>
      </c>
      <c r="F42" s="21" t="str">
        <f t="shared" si="6"/>
        <v/>
      </c>
      <c r="G42" s="21" t="str">
        <f t="shared" si="3"/>
        <v/>
      </c>
      <c r="H42" s="21"/>
      <c r="I42" s="21" t="str">
        <f t="shared" si="4"/>
        <v/>
      </c>
      <c r="J42" s="21" t="str">
        <f t="shared" si="7"/>
        <v/>
      </c>
      <c r="K42" s="30"/>
    </row>
    <row r="43" spans="1:11">
      <c r="A43" s="32"/>
      <c r="B43" s="21" t="str">
        <f t="shared" si="8"/>
        <v/>
      </c>
      <c r="C43" s="21" t="str">
        <f t="shared" si="1"/>
        <v/>
      </c>
      <c r="D43" s="21" t="str">
        <f t="shared" si="5"/>
        <v/>
      </c>
      <c r="E43" s="25" t="str">
        <f t="shared" si="2"/>
        <v/>
      </c>
      <c r="F43" s="21" t="str">
        <f t="shared" si="6"/>
        <v/>
      </c>
      <c r="G43" s="21" t="str">
        <f t="shared" si="3"/>
        <v/>
      </c>
      <c r="H43" s="21"/>
      <c r="I43" s="21" t="str">
        <f t="shared" si="4"/>
        <v/>
      </c>
      <c r="J43" s="21" t="str">
        <f t="shared" si="7"/>
        <v/>
      </c>
      <c r="K43" s="30"/>
    </row>
    <row r="44" spans="1:11">
      <c r="A44" s="32"/>
      <c r="B44" s="21" t="str">
        <f t="shared" si="8"/>
        <v/>
      </c>
      <c r="C44" s="21" t="str">
        <f t="shared" si="1"/>
        <v/>
      </c>
      <c r="D44" s="21" t="str">
        <f t="shared" si="5"/>
        <v/>
      </c>
      <c r="E44" s="25" t="str">
        <f t="shared" si="2"/>
        <v/>
      </c>
      <c r="F44" s="21" t="str">
        <f t="shared" si="6"/>
        <v/>
      </c>
      <c r="G44" s="21" t="str">
        <f t="shared" si="3"/>
        <v/>
      </c>
      <c r="H44" s="21"/>
      <c r="I44" s="21" t="str">
        <f t="shared" si="4"/>
        <v/>
      </c>
      <c r="J44" s="21" t="str">
        <f t="shared" si="7"/>
        <v/>
      </c>
      <c r="K44" s="30"/>
    </row>
    <row r="45" spans="1:11">
      <c r="A45" s="32"/>
      <c r="B45" s="21" t="str">
        <f t="shared" si="8"/>
        <v/>
      </c>
      <c r="C45" s="21" t="str">
        <f t="shared" si="1"/>
        <v/>
      </c>
      <c r="D45" s="21" t="str">
        <f t="shared" si="5"/>
        <v/>
      </c>
      <c r="E45" s="25" t="str">
        <f t="shared" si="2"/>
        <v/>
      </c>
      <c r="F45" s="21" t="str">
        <f t="shared" si="6"/>
        <v/>
      </c>
      <c r="G45" s="21" t="str">
        <f t="shared" si="3"/>
        <v/>
      </c>
      <c r="H45" s="21"/>
      <c r="I45" s="21" t="str">
        <f t="shared" si="4"/>
        <v/>
      </c>
      <c r="J45" s="21" t="str">
        <f t="shared" si="7"/>
        <v/>
      </c>
      <c r="K45" s="30"/>
    </row>
    <row r="46" spans="1:11" ht="14.65" thickBot="1">
      <c r="A46" s="33"/>
      <c r="B46" s="34" t="str">
        <f t="shared" si="8"/>
        <v/>
      </c>
      <c r="C46" s="34" t="str">
        <f t="shared" si="1"/>
        <v/>
      </c>
      <c r="D46" s="34" t="str">
        <f t="shared" si="5"/>
        <v/>
      </c>
      <c r="E46" s="35" t="str">
        <f t="shared" si="2"/>
        <v/>
      </c>
      <c r="F46" s="34" t="str">
        <f t="shared" si="6"/>
        <v/>
      </c>
      <c r="G46" s="34" t="str">
        <f t="shared" si="3"/>
        <v/>
      </c>
      <c r="H46" s="34"/>
      <c r="I46" s="34" t="str">
        <f t="shared" si="4"/>
        <v/>
      </c>
      <c r="J46" s="34" t="str">
        <f t="shared" si="7"/>
        <v/>
      </c>
      <c r="K46" s="36"/>
    </row>
    <row r="47" spans="1:11" ht="14.65" thickTop="1"/>
  </sheetData>
  <conditionalFormatting sqref="J22:J46">
    <cfRule type="expression" dxfId="0" priority="1">
      <formula>B22=1</formula>
    </cfRule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F4FD9B8C98F0641A16E859FA4B0985E" ma:contentTypeVersion="9" ma:contentTypeDescription="Ein neues Dokument erstellen." ma:contentTypeScope="" ma:versionID="43b730bd2b5ef5e6571e192bc76950ab">
  <xsd:schema xmlns:xsd="http://www.w3.org/2001/XMLSchema" xmlns:xs="http://www.w3.org/2001/XMLSchema" xmlns:p="http://schemas.microsoft.com/office/2006/metadata/properties" xmlns:ns2="73f3ab76-bb0a-4cd9-b594-4c0bb73fc3a2" xmlns:ns3="e6298a7e-daa5-4fb6-9f41-898d65298f4d" targetNamespace="http://schemas.microsoft.com/office/2006/metadata/properties" ma:root="true" ma:fieldsID="b4abcfe101fd390ac34620a56d90d787" ns2:_="" ns3:_="">
    <xsd:import namespace="73f3ab76-bb0a-4cd9-b594-4c0bb73fc3a2"/>
    <xsd:import namespace="e6298a7e-daa5-4fb6-9f41-898d65298f4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3ab76-bb0a-4cd9-b594-4c0bb73fc3a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298a7e-daa5-4fb6-9f41-898d65298f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196A5C-ECDE-45A3-9186-9F48AA3B8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f3ab76-bb0a-4cd9-b594-4c0bb73fc3a2"/>
    <ds:schemaRef ds:uri="e6298a7e-daa5-4fb6-9f41-898d65298f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C3559C-6C2A-427F-AB5F-7438A41EC57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89E4173-16E3-49AB-92D9-963A47B836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Schlüssel generieren</vt:lpstr>
      <vt:lpstr>Verschlüsseln</vt:lpstr>
      <vt:lpstr>Entschlüsseln</vt:lpstr>
      <vt:lpstr>Tabelle1</vt:lpstr>
      <vt:lpstr>ErweitertesEuklidverfahren</vt:lpstr>
      <vt:lpstr>private key erraten</vt:lpstr>
      <vt:lpstr>ModularesPotenzieren 1</vt:lpstr>
      <vt:lpstr>ModularesPotenzieren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Jana Rau</cp:lastModifiedBy>
  <dcterms:created xsi:type="dcterms:W3CDTF">2017-10-27T08:57:45Z</dcterms:created>
  <dcterms:modified xsi:type="dcterms:W3CDTF">2021-04-07T15:27:19Z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0x010100CF4FD9B8C98F0641A16E859FA4B0985E</vt:lpwstr>
  </property>
</Properties>
</file>